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IVISÃO DE ORÇAMENTO\07-CONTRATAÇÃO INTEGRADA\03-Orçamento\Comarcas\P650 - republicação\4-CVD\"/>
    </mc:Choice>
  </mc:AlternateContent>
  <bookViews>
    <workbookView xWindow="0" yWindow="0" windowWidth="28800" windowHeight="12300"/>
  </bookViews>
  <sheets>
    <sheet name="Orçamento Sintético" sheetId="1" r:id="rId1"/>
  </sheets>
  <definedNames>
    <definedName name="_xlnm.Print_Titles" localSheetId="0">'Orçamento Sintético'!$1:$5</definedName>
  </definedNames>
  <calcPr calcId="162913" iterateDelta="1E-4"/>
</workbook>
</file>

<file path=xl/calcChain.xml><?xml version="1.0" encoding="utf-8"?>
<calcChain xmlns="http://schemas.openxmlformats.org/spreadsheetml/2006/main">
  <c r="K196" i="1" l="1"/>
  <c r="J196" i="1"/>
  <c r="M196" i="1" s="1"/>
  <c r="K195" i="1"/>
  <c r="J195" i="1"/>
  <c r="M195" i="1" s="1"/>
  <c r="K194" i="1"/>
  <c r="J194" i="1"/>
  <c r="M194" i="1" s="1"/>
  <c r="K193" i="1"/>
  <c r="J193" i="1"/>
  <c r="M193" i="1" s="1"/>
  <c r="M192" i="1"/>
  <c r="N192" i="1" s="1"/>
  <c r="L192" i="1"/>
  <c r="K192" i="1"/>
  <c r="J192" i="1"/>
  <c r="M191" i="1"/>
  <c r="N191" i="1" s="1"/>
  <c r="L191" i="1"/>
  <c r="K191" i="1"/>
  <c r="J191" i="1"/>
  <c r="K190" i="1"/>
  <c r="J190" i="1"/>
  <c r="M190" i="1" s="1"/>
  <c r="N189" i="1"/>
  <c r="K188" i="1"/>
  <c r="J188" i="1"/>
  <c r="M188" i="1" s="1"/>
  <c r="K187" i="1"/>
  <c r="J187" i="1"/>
  <c r="M187" i="1" s="1"/>
  <c r="K186" i="1"/>
  <c r="J186" i="1"/>
  <c r="M186" i="1" s="1"/>
  <c r="N185" i="1"/>
  <c r="K184" i="1"/>
  <c r="J184" i="1"/>
  <c r="M184" i="1" s="1"/>
  <c r="M183" i="1"/>
  <c r="N183" i="1" s="1"/>
  <c r="K183" i="1"/>
  <c r="J183" i="1"/>
  <c r="M182" i="1"/>
  <c r="N182" i="1" s="1"/>
  <c r="K182" i="1"/>
  <c r="J182" i="1"/>
  <c r="M181" i="1"/>
  <c r="N181" i="1" s="1"/>
  <c r="K181" i="1"/>
  <c r="L181" i="1" s="1"/>
  <c r="J181" i="1"/>
  <c r="N180" i="1"/>
  <c r="M180" i="1"/>
  <c r="K180" i="1"/>
  <c r="L180" i="1" s="1"/>
  <c r="J180" i="1"/>
  <c r="K179" i="1"/>
  <c r="J179" i="1"/>
  <c r="M179" i="1" s="1"/>
  <c r="K178" i="1"/>
  <c r="J178" i="1"/>
  <c r="M178" i="1" s="1"/>
  <c r="N177" i="1"/>
  <c r="K176" i="1"/>
  <c r="J176" i="1"/>
  <c r="M176" i="1" s="1"/>
  <c r="N175" i="1"/>
  <c r="K174" i="1"/>
  <c r="J174" i="1"/>
  <c r="M174" i="1" s="1"/>
  <c r="K173" i="1"/>
  <c r="J173" i="1"/>
  <c r="M173" i="1" s="1"/>
  <c r="M172" i="1"/>
  <c r="N172" i="1" s="1"/>
  <c r="L172" i="1"/>
  <c r="K172" i="1"/>
  <c r="J172" i="1"/>
  <c r="M171" i="1"/>
  <c r="N171" i="1" s="1"/>
  <c r="L171" i="1"/>
  <c r="K171" i="1"/>
  <c r="J171" i="1"/>
  <c r="N170" i="1"/>
  <c r="M169" i="1"/>
  <c r="N169" i="1" s="1"/>
  <c r="K169" i="1"/>
  <c r="L169" i="1" s="1"/>
  <c r="J169" i="1"/>
  <c r="K168" i="1"/>
  <c r="J168" i="1"/>
  <c r="M168" i="1" s="1"/>
  <c r="K167" i="1"/>
  <c r="J167" i="1"/>
  <c r="M167" i="1" s="1"/>
  <c r="K166" i="1"/>
  <c r="J166" i="1"/>
  <c r="M166" i="1" s="1"/>
  <c r="K165" i="1"/>
  <c r="J165" i="1"/>
  <c r="M165" i="1" s="1"/>
  <c r="M164" i="1"/>
  <c r="N164" i="1" s="1"/>
  <c r="L164" i="1"/>
  <c r="K164" i="1"/>
  <c r="J164" i="1"/>
  <c r="M163" i="1"/>
  <c r="N163" i="1" s="1"/>
  <c r="L163" i="1"/>
  <c r="K163" i="1"/>
  <c r="J163" i="1"/>
  <c r="K162" i="1"/>
  <c r="J162" i="1"/>
  <c r="M162" i="1" s="1"/>
  <c r="K161" i="1"/>
  <c r="J161" i="1"/>
  <c r="M161" i="1" s="1"/>
  <c r="K160" i="1"/>
  <c r="J160" i="1"/>
  <c r="M160" i="1" s="1"/>
  <c r="M159" i="1"/>
  <c r="N159" i="1" s="1"/>
  <c r="K159" i="1"/>
  <c r="J159" i="1"/>
  <c r="M158" i="1"/>
  <c r="N158" i="1" s="1"/>
  <c r="K158" i="1"/>
  <c r="J158" i="1"/>
  <c r="M157" i="1"/>
  <c r="N157" i="1" s="1"/>
  <c r="K157" i="1"/>
  <c r="L157" i="1" s="1"/>
  <c r="J157" i="1"/>
  <c r="N156" i="1"/>
  <c r="M155" i="1"/>
  <c r="N155" i="1" s="1"/>
  <c r="L155" i="1"/>
  <c r="K155" i="1"/>
  <c r="J155" i="1"/>
  <c r="N154" i="1"/>
  <c r="M153" i="1"/>
  <c r="N153" i="1" s="1"/>
  <c r="K153" i="1"/>
  <c r="L153" i="1" s="1"/>
  <c r="J153" i="1"/>
  <c r="N152" i="1"/>
  <c r="M151" i="1"/>
  <c r="N151" i="1" s="1"/>
  <c r="L151" i="1"/>
  <c r="K151" i="1"/>
  <c r="J151" i="1"/>
  <c r="K150" i="1"/>
  <c r="J150" i="1"/>
  <c r="M150" i="1" s="1"/>
  <c r="K149" i="1"/>
  <c r="J149" i="1"/>
  <c r="M149" i="1" s="1"/>
  <c r="K148" i="1"/>
  <c r="J148" i="1"/>
  <c r="M148" i="1" s="1"/>
  <c r="N147" i="1"/>
  <c r="K146" i="1"/>
  <c r="J146" i="1"/>
  <c r="M146" i="1" s="1"/>
  <c r="K145" i="1"/>
  <c r="J145" i="1"/>
  <c r="M145" i="1" s="1"/>
  <c r="M144" i="1"/>
  <c r="N144" i="1" s="1"/>
  <c r="L144" i="1"/>
  <c r="K144" i="1"/>
  <c r="J144" i="1"/>
  <c r="M143" i="1"/>
  <c r="N143" i="1" s="1"/>
  <c r="L143" i="1"/>
  <c r="K143" i="1"/>
  <c r="J143" i="1"/>
  <c r="N142" i="1"/>
  <c r="M141" i="1"/>
  <c r="N141" i="1" s="1"/>
  <c r="K141" i="1"/>
  <c r="L141" i="1" s="1"/>
  <c r="J141" i="1"/>
  <c r="K140" i="1"/>
  <c r="J140" i="1"/>
  <c r="M140" i="1" s="1"/>
  <c r="K139" i="1"/>
  <c r="J139" i="1"/>
  <c r="M139" i="1" s="1"/>
  <c r="K138" i="1"/>
  <c r="J138" i="1"/>
  <c r="M138" i="1" s="1"/>
  <c r="N137" i="1"/>
  <c r="M137" i="1"/>
  <c r="L137" i="1" s="1"/>
  <c r="K137" i="1"/>
  <c r="J137" i="1"/>
  <c r="M136" i="1"/>
  <c r="N136" i="1" s="1"/>
  <c r="L136" i="1"/>
  <c r="K136" i="1"/>
  <c r="J136" i="1"/>
  <c r="M135" i="1"/>
  <c r="N135" i="1" s="1"/>
  <c r="L135" i="1"/>
  <c r="K135" i="1"/>
  <c r="J135" i="1"/>
  <c r="K134" i="1"/>
  <c r="J134" i="1"/>
  <c r="M134" i="1" s="1"/>
  <c r="K133" i="1"/>
  <c r="J133" i="1"/>
  <c r="M133" i="1" s="1"/>
  <c r="K132" i="1"/>
  <c r="J132" i="1"/>
  <c r="M132" i="1" s="1"/>
  <c r="M131" i="1"/>
  <c r="N131" i="1" s="1"/>
  <c r="K131" i="1"/>
  <c r="J131" i="1"/>
  <c r="N130" i="1"/>
  <c r="N129" i="1"/>
  <c r="M129" i="1"/>
  <c r="L129" i="1" s="1"/>
  <c r="K129" i="1"/>
  <c r="J129" i="1"/>
  <c r="M128" i="1"/>
  <c r="N128" i="1" s="1"/>
  <c r="L128" i="1"/>
  <c r="K128" i="1"/>
  <c r="J128" i="1"/>
  <c r="M127" i="1"/>
  <c r="N127" i="1" s="1"/>
  <c r="L127" i="1"/>
  <c r="K127" i="1"/>
  <c r="J127" i="1"/>
  <c r="M126" i="1"/>
  <c r="N126" i="1" s="1"/>
  <c r="K126" i="1"/>
  <c r="L126" i="1" s="1"/>
  <c r="J126" i="1"/>
  <c r="M125" i="1"/>
  <c r="L125" i="1" s="1"/>
  <c r="K125" i="1"/>
  <c r="J125" i="1"/>
  <c r="M124" i="1"/>
  <c r="N124" i="1" s="1"/>
  <c r="K124" i="1"/>
  <c r="J124" i="1"/>
  <c r="M123" i="1"/>
  <c r="N123" i="1" s="1"/>
  <c r="K123" i="1"/>
  <c r="J123" i="1"/>
  <c r="N122" i="1"/>
  <c r="K121" i="1"/>
  <c r="J121" i="1"/>
  <c r="M121" i="1" s="1"/>
  <c r="M120" i="1"/>
  <c r="N120" i="1" s="1"/>
  <c r="L120" i="1"/>
  <c r="K120" i="1"/>
  <c r="J120" i="1"/>
  <c r="M119" i="1"/>
  <c r="N119" i="1" s="1"/>
  <c r="L119" i="1"/>
  <c r="K119" i="1"/>
  <c r="J119" i="1"/>
  <c r="N118" i="1"/>
  <c r="M117" i="1"/>
  <c r="N117" i="1" s="1"/>
  <c r="K117" i="1"/>
  <c r="L117" i="1" s="1"/>
  <c r="J117" i="1"/>
  <c r="N116" i="1"/>
  <c r="M116" i="1"/>
  <c r="K116" i="1"/>
  <c r="L116" i="1" s="1"/>
  <c r="J116" i="1"/>
  <c r="N115" i="1"/>
  <c r="K114" i="1"/>
  <c r="J114" i="1"/>
  <c r="M114" i="1" s="1"/>
  <c r="K113" i="1"/>
  <c r="J113" i="1"/>
  <c r="M113" i="1" s="1"/>
  <c r="K112" i="1"/>
  <c r="J112" i="1"/>
  <c r="M112" i="1" s="1"/>
  <c r="M111" i="1"/>
  <c r="N111" i="1" s="1"/>
  <c r="K111" i="1"/>
  <c r="J111" i="1"/>
  <c r="M110" i="1"/>
  <c r="N110" i="1" s="1"/>
  <c r="K110" i="1"/>
  <c r="J110" i="1"/>
  <c r="M109" i="1"/>
  <c r="N109" i="1" s="1"/>
  <c r="K109" i="1"/>
  <c r="L109" i="1" s="1"/>
  <c r="J109" i="1"/>
  <c r="N108" i="1"/>
  <c r="M108" i="1"/>
  <c r="K108" i="1"/>
  <c r="L108" i="1" s="1"/>
  <c r="J108" i="1"/>
  <c r="K107" i="1"/>
  <c r="J107" i="1"/>
  <c r="M107" i="1" s="1"/>
  <c r="K106" i="1"/>
  <c r="J106" i="1"/>
  <c r="M106" i="1" s="1"/>
  <c r="N105" i="1"/>
  <c r="K104" i="1"/>
  <c r="J104" i="1"/>
  <c r="M104" i="1" s="1"/>
  <c r="M103" i="1"/>
  <c r="N103" i="1" s="1"/>
  <c r="K103" i="1"/>
  <c r="J103" i="1"/>
  <c r="M102" i="1"/>
  <c r="N102" i="1" s="1"/>
  <c r="K102" i="1"/>
  <c r="J102" i="1"/>
  <c r="M101" i="1"/>
  <c r="N101" i="1" s="1"/>
  <c r="K101" i="1"/>
  <c r="L101" i="1" s="1"/>
  <c r="J101" i="1"/>
  <c r="N100" i="1"/>
  <c r="M100" i="1"/>
  <c r="K100" i="1"/>
  <c r="L100" i="1" s="1"/>
  <c r="J100" i="1"/>
  <c r="K99" i="1"/>
  <c r="J99" i="1"/>
  <c r="M99" i="1" s="1"/>
  <c r="K98" i="1"/>
  <c r="J98" i="1"/>
  <c r="M98" i="1" s="1"/>
  <c r="K97" i="1"/>
  <c r="J97" i="1"/>
  <c r="M97" i="1" s="1"/>
  <c r="M96" i="1"/>
  <c r="N96" i="1" s="1"/>
  <c r="L96" i="1"/>
  <c r="K96" i="1"/>
  <c r="J96" i="1"/>
  <c r="M95" i="1"/>
  <c r="N95" i="1" s="1"/>
  <c r="L95" i="1"/>
  <c r="K95" i="1"/>
  <c r="J95" i="1"/>
  <c r="N94" i="1"/>
  <c r="N93" i="1"/>
  <c r="K92" i="1"/>
  <c r="J92" i="1"/>
  <c r="M92" i="1" s="1"/>
  <c r="M91" i="1"/>
  <c r="N91" i="1" s="1"/>
  <c r="L91" i="1"/>
  <c r="K91" i="1"/>
  <c r="J91" i="1"/>
  <c r="N90" i="1"/>
  <c r="M89" i="1"/>
  <c r="N89" i="1" s="1"/>
  <c r="K89" i="1"/>
  <c r="L89" i="1" s="1"/>
  <c r="J89" i="1"/>
  <c r="N88" i="1"/>
  <c r="M88" i="1"/>
  <c r="K88" i="1"/>
  <c r="L88" i="1" s="1"/>
  <c r="J88" i="1"/>
  <c r="K87" i="1"/>
  <c r="J87" i="1"/>
  <c r="M87" i="1" s="1"/>
  <c r="K86" i="1"/>
  <c r="J86" i="1"/>
  <c r="M86" i="1" s="1"/>
  <c r="K85" i="1"/>
  <c r="J85" i="1"/>
  <c r="M85" i="1" s="1"/>
  <c r="M84" i="1"/>
  <c r="N84" i="1" s="1"/>
  <c r="L84" i="1"/>
  <c r="K84" i="1"/>
  <c r="J84" i="1"/>
  <c r="M83" i="1"/>
  <c r="N83" i="1" s="1"/>
  <c r="L83" i="1"/>
  <c r="K83" i="1"/>
  <c r="J83" i="1"/>
  <c r="K82" i="1"/>
  <c r="J82" i="1"/>
  <c r="M82" i="1" s="1"/>
  <c r="K81" i="1"/>
  <c r="J81" i="1"/>
  <c r="M81" i="1" s="1"/>
  <c r="K80" i="1"/>
  <c r="J80" i="1"/>
  <c r="M80" i="1" s="1"/>
  <c r="M79" i="1"/>
  <c r="N79" i="1" s="1"/>
  <c r="K79" i="1"/>
  <c r="J79" i="1"/>
  <c r="M78" i="1"/>
  <c r="N78" i="1" s="1"/>
  <c r="K78" i="1"/>
  <c r="J78" i="1"/>
  <c r="M77" i="1"/>
  <c r="N77" i="1" s="1"/>
  <c r="K77" i="1"/>
  <c r="L77" i="1" s="1"/>
  <c r="J77" i="1"/>
  <c r="N76" i="1"/>
  <c r="M76" i="1"/>
  <c r="K76" i="1"/>
  <c r="L76" i="1" s="1"/>
  <c r="J76" i="1"/>
  <c r="K75" i="1"/>
  <c r="J75" i="1"/>
  <c r="M75" i="1" s="1"/>
  <c r="K74" i="1"/>
  <c r="J74" i="1"/>
  <c r="M74" i="1" s="1"/>
  <c r="K73" i="1"/>
  <c r="J73" i="1"/>
  <c r="M73" i="1" s="1"/>
  <c r="N72" i="1"/>
  <c r="M71" i="1"/>
  <c r="N71" i="1" s="1"/>
  <c r="K71" i="1"/>
  <c r="J71" i="1"/>
  <c r="M70" i="1"/>
  <c r="N70" i="1" s="1"/>
  <c r="K70" i="1"/>
  <c r="J70" i="1"/>
  <c r="N69" i="1"/>
  <c r="M68" i="1"/>
  <c r="N68" i="1" s="1"/>
  <c r="L68" i="1"/>
  <c r="K68" i="1"/>
  <c r="J68" i="1"/>
  <c r="M67" i="1"/>
  <c r="N67" i="1" s="1"/>
  <c r="L67" i="1"/>
  <c r="K67" i="1"/>
  <c r="J67" i="1"/>
  <c r="K66" i="1"/>
  <c r="J66" i="1"/>
  <c r="M66" i="1" s="1"/>
  <c r="K65" i="1"/>
  <c r="J65" i="1"/>
  <c r="M65" i="1" s="1"/>
  <c r="K64" i="1"/>
  <c r="J64" i="1"/>
  <c r="M64" i="1" s="1"/>
  <c r="N63" i="1"/>
  <c r="K62" i="1"/>
  <c r="J62" i="1"/>
  <c r="M62" i="1" s="1"/>
  <c r="N61" i="1"/>
  <c r="K60" i="1"/>
  <c r="J60" i="1"/>
  <c r="M60" i="1" s="1"/>
  <c r="M59" i="1"/>
  <c r="N59" i="1" s="1"/>
  <c r="K59" i="1"/>
  <c r="J59" i="1"/>
  <c r="M58" i="1"/>
  <c r="N58" i="1" s="1"/>
  <c r="K58" i="1"/>
  <c r="J58" i="1"/>
  <c r="N57" i="1"/>
  <c r="M56" i="1"/>
  <c r="N56" i="1" s="1"/>
  <c r="L56" i="1"/>
  <c r="K56" i="1"/>
  <c r="J56" i="1"/>
  <c r="M55" i="1"/>
  <c r="N55" i="1" s="1"/>
  <c r="L55" i="1"/>
  <c r="K55" i="1"/>
  <c r="J55" i="1"/>
  <c r="N54" i="1"/>
  <c r="M53" i="1"/>
  <c r="N53" i="1" s="1"/>
  <c r="K53" i="1"/>
  <c r="L53" i="1" s="1"/>
  <c r="J53" i="1"/>
  <c r="N52" i="1"/>
  <c r="M52" i="1"/>
  <c r="K52" i="1"/>
  <c r="L52" i="1" s="1"/>
  <c r="J52" i="1"/>
  <c r="K51" i="1"/>
  <c r="J51" i="1"/>
  <c r="M51" i="1" s="1"/>
  <c r="N50" i="1"/>
  <c r="K49" i="1"/>
  <c r="J49" i="1"/>
  <c r="M49" i="1" s="1"/>
  <c r="K48" i="1"/>
  <c r="J48" i="1"/>
  <c r="M48" i="1" s="1"/>
  <c r="M47" i="1"/>
  <c r="N47" i="1" s="1"/>
  <c r="K47" i="1"/>
  <c r="J47" i="1"/>
  <c r="N46" i="1"/>
  <c r="K45" i="1"/>
  <c r="J45" i="1"/>
  <c r="M45" i="1" s="1"/>
  <c r="M44" i="1"/>
  <c r="N44" i="1" s="1"/>
  <c r="L44" i="1"/>
  <c r="K44" i="1"/>
  <c r="J44" i="1"/>
  <c r="M43" i="1"/>
  <c r="N43" i="1" s="1"/>
  <c r="L43" i="1"/>
  <c r="K43" i="1"/>
  <c r="J43" i="1"/>
  <c r="N42" i="1"/>
  <c r="N41" i="1"/>
  <c r="M40" i="1"/>
  <c r="N40" i="1" s="1"/>
  <c r="L40" i="1"/>
  <c r="K40" i="1"/>
  <c r="J40" i="1"/>
  <c r="M39" i="1"/>
  <c r="N39" i="1" s="1"/>
  <c r="L39" i="1"/>
  <c r="K39" i="1"/>
  <c r="J39" i="1"/>
  <c r="N38" i="1"/>
  <c r="M37" i="1"/>
  <c r="N37" i="1" s="1"/>
  <c r="K37" i="1"/>
  <c r="L37" i="1" s="1"/>
  <c r="J37" i="1"/>
  <c r="N36" i="1"/>
  <c r="M36" i="1"/>
  <c r="K36" i="1"/>
  <c r="L36" i="1" s="1"/>
  <c r="J36" i="1"/>
  <c r="N35" i="1"/>
  <c r="M35" i="1"/>
  <c r="K35" i="1"/>
  <c r="L35" i="1" s="1"/>
  <c r="J35" i="1"/>
  <c r="K34" i="1"/>
  <c r="J34" i="1"/>
  <c r="M34" i="1" s="1"/>
  <c r="K33" i="1"/>
  <c r="J33" i="1"/>
  <c r="M33" i="1" s="1"/>
  <c r="M32" i="1"/>
  <c r="N32" i="1" s="1"/>
  <c r="L32" i="1"/>
  <c r="K32" i="1"/>
  <c r="J32" i="1"/>
  <c r="M31" i="1"/>
  <c r="N31" i="1" s="1"/>
  <c r="L31" i="1"/>
  <c r="K31" i="1"/>
  <c r="J31" i="1"/>
  <c r="N30" i="1"/>
  <c r="N29" i="1"/>
  <c r="M28" i="1"/>
  <c r="N28" i="1" s="1"/>
  <c r="L28" i="1"/>
  <c r="K28" i="1"/>
  <c r="J28" i="1"/>
  <c r="M27" i="1"/>
  <c r="N27" i="1" s="1"/>
  <c r="L27" i="1"/>
  <c r="K27" i="1"/>
  <c r="J27" i="1"/>
  <c r="K26" i="1"/>
  <c r="J26" i="1"/>
  <c r="M26" i="1" s="1"/>
  <c r="M25" i="1"/>
  <c r="L25" i="1" s="1"/>
  <c r="K25" i="1"/>
  <c r="J25" i="1"/>
  <c r="K24" i="1"/>
  <c r="J24" i="1"/>
  <c r="M24" i="1" s="1"/>
  <c r="M23" i="1"/>
  <c r="N23" i="1" s="1"/>
  <c r="K23" i="1"/>
  <c r="J23" i="1"/>
  <c r="N22" i="1"/>
  <c r="K21" i="1"/>
  <c r="J21" i="1"/>
  <c r="M21" i="1" s="1"/>
  <c r="K20" i="1"/>
  <c r="J20" i="1"/>
  <c r="M20" i="1" s="1"/>
  <c r="N19" i="1"/>
  <c r="M18" i="1"/>
  <c r="N18" i="1" s="1"/>
  <c r="K18" i="1"/>
  <c r="J18" i="1"/>
  <c r="M17" i="1"/>
  <c r="N17" i="1" s="1"/>
  <c r="K17" i="1"/>
  <c r="L17" i="1" s="1"/>
  <c r="J17" i="1"/>
  <c r="N16" i="1"/>
  <c r="M16" i="1"/>
  <c r="K16" i="1"/>
  <c r="L16" i="1" s="1"/>
  <c r="J16" i="1"/>
  <c r="K15" i="1"/>
  <c r="J15" i="1"/>
  <c r="M15" i="1" s="1"/>
  <c r="N14" i="1"/>
  <c r="M13" i="1"/>
  <c r="L13" i="1" s="1"/>
  <c r="K13" i="1"/>
  <c r="J13" i="1"/>
  <c r="N12" i="1"/>
  <c r="K11" i="1"/>
  <c r="J11" i="1"/>
  <c r="M11" i="1" s="1"/>
  <c r="K10" i="1"/>
  <c r="J10" i="1"/>
  <c r="M10" i="1" s="1"/>
  <c r="N9" i="1"/>
  <c r="M9" i="1"/>
  <c r="L9" i="1"/>
  <c r="K9" i="1"/>
  <c r="J9" i="1"/>
  <c r="K8" i="1"/>
  <c r="J8" i="1"/>
  <c r="M8" i="1" s="1"/>
  <c r="N7" i="1"/>
  <c r="N6" i="1"/>
  <c r="N64" i="1" l="1"/>
  <c r="L64" i="1"/>
  <c r="N21" i="1"/>
  <c r="L21" i="1"/>
  <c r="N97" i="1"/>
  <c r="L97" i="1"/>
  <c r="L49" i="1"/>
  <c r="N49" i="1"/>
  <c r="L65" i="1"/>
  <c r="N65" i="1"/>
  <c r="N75" i="1"/>
  <c r="L75" i="1"/>
  <c r="N134" i="1"/>
  <c r="L134" i="1"/>
  <c r="N167" i="1"/>
  <c r="L167" i="1"/>
  <c r="L178" i="1"/>
  <c r="N178" i="1"/>
  <c r="N188" i="1"/>
  <c r="L188" i="1"/>
  <c r="L82" i="1"/>
  <c r="N82" i="1"/>
  <c r="L106" i="1"/>
  <c r="N106" i="1"/>
  <c r="N74" i="1"/>
  <c r="L74" i="1"/>
  <c r="L146" i="1"/>
  <c r="N146" i="1"/>
  <c r="N187" i="1"/>
  <c r="L187" i="1"/>
  <c r="L10" i="1"/>
  <c r="N10" i="1"/>
  <c r="N107" i="1"/>
  <c r="L107" i="1"/>
  <c r="N11" i="1"/>
  <c r="L11" i="1"/>
  <c r="L98" i="1"/>
  <c r="N98" i="1"/>
  <c r="N121" i="1"/>
  <c r="L121" i="1"/>
  <c r="N148" i="1"/>
  <c r="L148" i="1"/>
  <c r="N193" i="1"/>
  <c r="L193" i="1"/>
  <c r="N62" i="1"/>
  <c r="L62" i="1"/>
  <c r="L20" i="1"/>
  <c r="N20" i="1"/>
  <c r="N162" i="1"/>
  <c r="L162" i="1"/>
  <c r="L92" i="1"/>
  <c r="N92" i="1"/>
  <c r="L66" i="1"/>
  <c r="N66" i="1"/>
  <c r="N112" i="1"/>
  <c r="L112" i="1"/>
  <c r="L138" i="1"/>
  <c r="N138" i="1"/>
  <c r="N168" i="1"/>
  <c r="L168" i="1"/>
  <c r="N179" i="1"/>
  <c r="L179" i="1"/>
  <c r="N176" i="1"/>
  <c r="L176" i="1"/>
  <c r="L166" i="1"/>
  <c r="N166" i="1"/>
  <c r="N51" i="1"/>
  <c r="L51" i="1"/>
  <c r="N80" i="1"/>
  <c r="L80" i="1"/>
  <c r="N99" i="1"/>
  <c r="L99" i="1"/>
  <c r="L149" i="1"/>
  <c r="N149" i="1"/>
  <c r="N190" i="1"/>
  <c r="L190" i="1"/>
  <c r="L194" i="1"/>
  <c r="N194" i="1"/>
  <c r="L8" i="1"/>
  <c r="N8" i="1"/>
  <c r="N45" i="1"/>
  <c r="L45" i="1"/>
  <c r="N60" i="1"/>
  <c r="L60" i="1"/>
  <c r="L113" i="1"/>
  <c r="N113" i="1"/>
  <c r="N139" i="1"/>
  <c r="L139" i="1"/>
  <c r="N173" i="1"/>
  <c r="L173" i="1"/>
  <c r="N87" i="1"/>
  <c r="L87" i="1"/>
  <c r="L26" i="1"/>
  <c r="N26" i="1"/>
  <c r="L133" i="1"/>
  <c r="N133" i="1"/>
  <c r="L81" i="1"/>
  <c r="N81" i="1"/>
  <c r="N48" i="1"/>
  <c r="L48" i="1"/>
  <c r="N24" i="1"/>
  <c r="L24" i="1"/>
  <c r="N85" i="1"/>
  <c r="L85" i="1"/>
  <c r="N150" i="1"/>
  <c r="L150" i="1"/>
  <c r="N184" i="1"/>
  <c r="L184" i="1"/>
  <c r="N195" i="1"/>
  <c r="L195" i="1"/>
  <c r="N33" i="1"/>
  <c r="L33" i="1"/>
  <c r="N104" i="1"/>
  <c r="L104" i="1"/>
  <c r="N114" i="1"/>
  <c r="L114" i="1"/>
  <c r="N140" i="1"/>
  <c r="L140" i="1"/>
  <c r="N160" i="1"/>
  <c r="L160" i="1"/>
  <c r="L174" i="1"/>
  <c r="N174" i="1"/>
  <c r="L86" i="1"/>
  <c r="N86" i="1"/>
  <c r="N196" i="1"/>
  <c r="L196" i="1"/>
  <c r="N15" i="1"/>
  <c r="L15" i="1"/>
  <c r="N34" i="1"/>
  <c r="L34" i="1"/>
  <c r="N73" i="1"/>
  <c r="L73" i="1"/>
  <c r="N132" i="1"/>
  <c r="L132" i="1"/>
  <c r="N145" i="1"/>
  <c r="L145" i="1"/>
  <c r="L161" i="1"/>
  <c r="N161" i="1"/>
  <c r="N165" i="1"/>
  <c r="L165" i="1"/>
  <c r="L186" i="1"/>
  <c r="N186" i="1"/>
  <c r="N13" i="1"/>
  <c r="L23" i="1"/>
  <c r="N25" i="1"/>
  <c r="L47" i="1"/>
  <c r="L59" i="1"/>
  <c r="L71" i="1"/>
  <c r="L79" i="1"/>
  <c r="L103" i="1"/>
  <c r="L111" i="1"/>
  <c r="L123" i="1"/>
  <c r="N125" i="1"/>
  <c r="L131" i="1"/>
  <c r="L159" i="1"/>
  <c r="L183" i="1"/>
  <c r="L124" i="1"/>
  <c r="L18" i="1"/>
  <c r="L58" i="1"/>
  <c r="L70" i="1"/>
  <c r="L78" i="1"/>
  <c r="L102" i="1"/>
  <c r="L110" i="1"/>
  <c r="L158" i="1"/>
  <c r="L182" i="1"/>
</calcChain>
</file>

<file path=xl/sharedStrings.xml><?xml version="1.0" encoding="utf-8"?>
<sst xmlns="http://schemas.openxmlformats.org/spreadsheetml/2006/main" count="877" uniqueCount="572">
  <si>
    <t>Obra</t>
  </si>
  <si>
    <t>Bancos</t>
  </si>
  <si>
    <t>B.D.I.</t>
  </si>
  <si>
    <t>Encargos Sociais</t>
  </si>
  <si>
    <t>Orçamento Sintético do P650 - Clevelândia</t>
  </si>
  <si>
    <t xml:space="preserve">SINAPI - 09/2024 - Paraná
SBC - 10/2024 - Paraná
SICRO3 - 07/2024 - Paraná
ORSE - 07/2024 - Sergipe
SEINFRA - 028 - Ceará
SETOP - 07/2024 - Minas Gerais
SIURB - 07/2024 - São Paulo
AGESUL - 06/2024 - Mato Grosso do Sul
</t>
  </si>
  <si>
    <t>21,45%</t>
  </si>
  <si>
    <t>Não 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</si>
  <si>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</si>
  <si>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</si>
  <si>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</si>
  <si>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</si>
  <si>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</si>
  <si>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</si>
  <si>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</si>
  <si>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</si>
  <si>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</si>
  <si>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</si>
  <si>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</si>
  <si>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</si>
  <si>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</si>
  <si>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 xml:space="preserve"> 1 </t>
  </si>
  <si>
    <t>FUNDAÇÕES E ESTRUTURAS</t>
  </si>
  <si>
    <t xml:space="preserve"> 1.1 </t>
  </si>
  <si>
    <t>SAPATAS</t>
  </si>
  <si>
    <t xml:space="preserve"> 1.1.1 </t>
  </si>
  <si>
    <t xml:space="preserve"> 96538 </t>
  </si>
  <si>
    <t>SINAPI</t>
  </si>
  <si>
    <t>FABRICAÇÃO, MONTAGEM E DESMONTAGEM DE FÔRMA PARA SAPATA, EM CHAPA DE MADEIRA COMPENSADA RESINADA, E=17 MM, 2 UTILIZAÇÕES. AF_01/2024</t>
  </si>
  <si>
    <t>m²</t>
  </si>
  <si>
    <t xml:space="preserve"> 1.1.2 </t>
  </si>
  <si>
    <t xml:space="preserve"> 00038406 </t>
  </si>
  <si>
    <t>CONCRETO USINADO BOMBEAVEL, CLASSE DE RESISTENCIA C30, COM BRITA 0 E 1, SLUMP = 130 +/- 20 MM, EXCLUI SERVICO DE BOMBEAMENTO (NBR 8953)</t>
  </si>
  <si>
    <t>m³</t>
  </si>
  <si>
    <t xml:space="preserve"> 1.1.3 </t>
  </si>
  <si>
    <t xml:space="preserve"> 103673 </t>
  </si>
  <si>
    <t>LANÇAMENTO COM USO DE BOMBA, ADENSAMENTO E ACABAMENTO DE CONCRETO EM ESTRUTURAS. AF_02/2022</t>
  </si>
  <si>
    <t xml:space="preserve"> 1.1.4 </t>
  </si>
  <si>
    <t xml:space="preserve"> 92804 </t>
  </si>
  <si>
    <t>CORTE E DOBRA DE AÇO CA-50, DIÂMETRO DE 12,5 MM. AF_06/2022</t>
  </si>
  <si>
    <t>KG</t>
  </si>
  <si>
    <t xml:space="preserve"> 1.3 </t>
  </si>
  <si>
    <t>ESCADAS METÁLICAS</t>
  </si>
  <si>
    <t xml:space="preserve"> 1.3.1 </t>
  </si>
  <si>
    <t xml:space="preserve"> P650-MET-001 </t>
  </si>
  <si>
    <t>Próprio</t>
  </si>
  <si>
    <t>Escada de marinheiro metálica, composta por degraus em barra redonda Ø = 3/4” e estrutura vertical em barra chata 50,8 x 6,3cm. Fixação em parede de concreto por meio de chumbador 1/2” x 75mm, do tipo Walsywa ou similar técnico. Devem ser aplicadas duas demãos de fundo anticorrosivo e duas demãos de pintura esmalte sintético grafite suvinil ou similar equivalente. - ADAPTADO ORSE 8539</t>
  </si>
  <si>
    <t>M</t>
  </si>
  <si>
    <t xml:space="preserve"> 2 </t>
  </si>
  <si>
    <t>PAREDES E DIVISÓRIAS</t>
  </si>
  <si>
    <t xml:space="preserve"> 2.1 </t>
  </si>
  <si>
    <t xml:space="preserve"> P650-PAR-001 </t>
  </si>
  <si>
    <t>DIVISÓRIAS PREMIUM - Painéis em MDF ou MDP com no mínimo 15mm, acabamento BP (baixa pressão), cor Canela - Arauco - índice de propagação de chamas: médio 125 determinado pela equação Ip = Pc x Q de acordo com a ABNT NBR 9442 Espessura mínima do sistema 85 mm e altura dos painéis 2700 mm - Modulação 900 mm Montantes em alumínio anodizado natural acetinado, guias de piso com altura mínima de 50 mm Tratamento acústico com espessura: a) Mínima de 15 mm superior a espessura ao do montante para materiais adensáveis e b) mínima ao do montante para materiais não adensáveis- Fita de isolamento acústico (Banda Acústica) em todo o perímetro do painel - Laudo de atenuação</t>
  </si>
  <si>
    <t xml:space="preserve"> 2.2 </t>
  </si>
  <si>
    <t xml:space="preserve"> P650-PAR-003 </t>
  </si>
  <si>
    <t>DIVISÓRIAS PREMIUM COM ESQUADRIA - Visor em vidro laminado espelhado, duplo, 20x80cm, com veneziana embutida, conforme projeto</t>
  </si>
  <si>
    <t xml:space="preserve"> 2.3 </t>
  </si>
  <si>
    <t xml:space="preserve"> P650-PAR-005 </t>
  </si>
  <si>
    <t>MÓDULO DE PORTA DIVISÓRIA DE ABRIR (EM DIVISÓRIA), 90X210 CM + 60CM, COM MIOLO MACIÇO EM MDP OU MDF, ESP. MÍN. 38MM, ESP. MÍN. 1MM, BORDA EM PVC, COR CONFORME PROJETO, COM SISTEMA DE GUILHOTINA E PARADOR MAGNÉTICO (OU SIMILAR EQUIVALENTE) E PROJETO DE FABRICAÇÃO</t>
  </si>
  <si>
    <t>UN</t>
  </si>
  <si>
    <t xml:space="preserve"> 2.4 </t>
  </si>
  <si>
    <t xml:space="preserve"> P650-PAR-007 </t>
  </si>
  <si>
    <t>MÓDULO DE PORTA DIVISÓRIA DUPLA DE ABRIR (EM DIVISÓRIA), 160X210 CM +60CM, COM MIOLO MACIÇO EM MDP OU MDF, ESP. MÍN. 38MM, ESP. MÍN. 1MM, BORDA EM PVC, COR CONFORME PROJETO, COM SISTEMA DE GUILHOTINA E PARADOR MAGNÉTICO (OU SIMILAR EQUIVALENTE) E PROJETO DE FABRICAÇÃO</t>
  </si>
  <si>
    <t xml:space="preserve"> 2.5 </t>
  </si>
  <si>
    <t>SEPTO DRYWALL</t>
  </si>
  <si>
    <t xml:space="preserve"> 2.5.1 </t>
  </si>
  <si>
    <t xml:space="preserve"> 96368 </t>
  </si>
  <si>
    <t>PAREDE COM SISTEMA EM CHAPAS DE GESSO PARA DRYWALL, USO INTERNO COM DUAS FACES DUPLAS E ESTRUTURA METÁLICA COM GUIAS DUPLAS, SEM VÃOS. AF_07/2023_PS</t>
  </si>
  <si>
    <t xml:space="preserve"> 2.5.2 </t>
  </si>
  <si>
    <t xml:space="preserve"> 7704 </t>
  </si>
  <si>
    <t>ORSE</t>
  </si>
  <si>
    <t>Manta em lã de rocha de 25mm - fornecimento e aplicação</t>
  </si>
  <si>
    <t xml:space="preserve"> 2.6 </t>
  </si>
  <si>
    <t>ALVENARIAS</t>
  </si>
  <si>
    <t xml:space="preserve"> 2.6.1 </t>
  </si>
  <si>
    <t xml:space="preserve"> 103324 </t>
  </si>
  <si>
    <t>ALVENARIA DE VEDAÇÃO DE BLOCOS CERÂMICOS FURADOS NA VERTICAL DE 14X19X39 CM (ESPESSURA 14 CM) E ARGAMASSA DE ASSENTAMENTO COM PREPARO EM BETONEIRA. AF_12/2021</t>
  </si>
  <si>
    <t xml:space="preserve"> 2.6.2 </t>
  </si>
  <si>
    <t xml:space="preserve"> 87905 </t>
  </si>
  <si>
    <t>CHAPISCO APLICADO EM ALVENARIA (COM PRESENÇA DE VÃOS) E ESTRUTURAS DE CONCRETO DE FACHADA, COM COLHER DE PEDREIRO.  ARGAMASSA TRAÇO 1:3 COM PREPARO EM BETONEIRA 400L. AF_10/2022</t>
  </si>
  <si>
    <t xml:space="preserve"> 2.6.3 </t>
  </si>
  <si>
    <t xml:space="preserve"> 87547 </t>
  </si>
  <si>
    <t>MASSA ÚNICA, EM ARGAMASSA TRAÇO 1:2:8, PREPARO MECÂNICO, APLICADA MANUALMENTE EM PAREDES INTERNAS DE AMBIENTES COM ÁREA ENTRE 5M² E 10M², E = 10MM, COM TALISCAS. AF_03/2024</t>
  </si>
  <si>
    <t xml:space="preserve"> 2.6.4 </t>
  </si>
  <si>
    <t xml:space="preserve"> 93203 </t>
  </si>
  <si>
    <t>FIXAÇÃO (ENCUNHAMENTO) DE ALVENARIA DE VEDAÇÃO COM ESPUMA DE POLIURETANO EXPANSIVA. AF_03/2024</t>
  </si>
  <si>
    <t xml:space="preserve"> 2.7 </t>
  </si>
  <si>
    <t xml:space="preserve"> P650-PAR-009 </t>
  </si>
  <si>
    <t>DIVISÓRIA ARTICULADA RETRÁTIL COM PAINÉIS EM MDF OU MDP 1,5 CM, MONTANTES L=55MM EM ALUMÍNIO ANODIZADO NATURAL ACETINADO, ESPESSURA MÍNIMA DO SISTEMA 8,5CM, COM TRATAMENTO ACÚSTICO ESP. MÍN. 7CM E ATENUAÇÃO 42DB. CONFORME PROJETO E MEMORIAL DESCRITIVO. INCLUSO O PROJETO DE FABRICAÇÃO, TRILHOS, PORTAS E FERRAGENS</t>
  </si>
  <si>
    <t xml:space="preserve"> 2.8 </t>
  </si>
  <si>
    <t xml:space="preserve"> P650-006 </t>
  </si>
  <si>
    <t>ESTRUTURA METÁLICA PARA SUPORTE DA DIVISÓRIA RETRÁTIL, EM TODOS SEUS COMPONENTES, FORNECIMENTO E INSTALAÇÃO</t>
  </si>
  <si>
    <t xml:space="preserve"> 3 </t>
  </si>
  <si>
    <t>PORTAS E ESQUADRIAS</t>
  </si>
  <si>
    <t xml:space="preserve"> 3.1 </t>
  </si>
  <si>
    <t>PORTAS DIVERSAS</t>
  </si>
  <si>
    <t xml:space="preserve"> 3.1.1 </t>
  </si>
  <si>
    <t xml:space="preserve"> P650-007 </t>
  </si>
  <si>
    <t>PORTA DE ABRIR DE SEGURANÇA EM AÇO, 90x210cm - ESPECIFICAÇÕES CONFORME PROJETO, FABRICAÇÃO E INSTALAÇÃO</t>
  </si>
  <si>
    <t xml:space="preserve"> 3.1.2 </t>
  </si>
  <si>
    <t xml:space="preserve"> P650-007A </t>
  </si>
  <si>
    <t>PORTA DE ABRIR DE SEGURANÇA DE ALUMÍNIO COM BLINDAGEM EM AÇO SAE DE ALTA RESISTENCIA, 160X210 CM</t>
  </si>
  <si>
    <t xml:space="preserve"> 3.1.3 </t>
  </si>
  <si>
    <t xml:space="preserve"> P650-008 </t>
  </si>
  <si>
    <t>Porta de abrir em alumínio anodizado preto, com camada de anodização a18 com veneziana 80x210 cm</t>
  </si>
  <si>
    <t xml:space="preserve"> 3.2 </t>
  </si>
  <si>
    <t xml:space="preserve"> P650-ESQ-001 </t>
  </si>
  <si>
    <t>JANELA 2 FOLHAS DE ABRIR (2,00m x 1,00m) - ALUMÍNIO ANODIZADO PRETO C/ CAMADA DE ANODIZAÇÃO 18 COM VENEZIANA</t>
  </si>
  <si>
    <t xml:space="preserve"> 3.3 </t>
  </si>
  <si>
    <t xml:space="preserve"> P650-009 </t>
  </si>
  <si>
    <t>JANELA EM ALUMÍNIO E VIDRO BLINDADO FIXO (PARLATÓRIO), FABRICAÇÃO E INSTALAÇÃO</t>
  </si>
  <si>
    <t>un</t>
  </si>
  <si>
    <t xml:space="preserve"> 3.4 </t>
  </si>
  <si>
    <t xml:space="preserve"> P650-010 </t>
  </si>
  <si>
    <t>FACHADA STRUCTURAL GLAZING, COM PERFIS E VIDROS CONFORME MEMORIAL DESCRITIVO, INCLUSO MONTAGEM, PROJETO E INSTALAÇÃO</t>
  </si>
  <si>
    <t xml:space="preserve"> 3.5 </t>
  </si>
  <si>
    <t xml:space="preserve"> P650-011 </t>
  </si>
  <si>
    <t>VENEZIANAS EM ALUMÍNIO, CONFORME ESPECIFICAÇÃO DE PROJETO, FABRICAÇÃO E INSTALAÇÃO</t>
  </si>
  <si>
    <t xml:space="preserve"> 3.6 </t>
  </si>
  <si>
    <t>GRADES</t>
  </si>
  <si>
    <t xml:space="preserve"> 3.6.1 </t>
  </si>
  <si>
    <t xml:space="preserve"> P650-DIV-008 </t>
  </si>
  <si>
    <t>GRADE DE CELA COM BARRAS DE AÇO CIRCULAR 1/2" ESPAÇADAS NO MAX. A CADA 7 CM, SOLDADAS EM FERRO CHATO SECÇÃO RETANGULAR 2". 1/2" FIXADAS COM CHUMBADORES REFORÇADAS NA ESTRUTURA DE CONCRETO (LAJE E PISO), E CANTONEIRAS EM AÇO 2" . 3/8" SOBRE FUNDO ANTI-CORROSIVO 2 DE MÃOS E PINTURA ESMALTE FOSCO NA COR GRAFITE - DIMENSÕES 1,75 X 3,80 m; COM PORTA DE ENTRADA COM OS MESMOS PERFIS E ESPAÇAMENTOS, EM QUADRO DE FERRO CHATO 2" X 3/8", COM 3 PIVOS E 2 FERROLHOS E SISTEMA DE TRAVAMENTO COM CADEADO . - ADAPTADA SEINFRA C4955</t>
  </si>
  <si>
    <t xml:space="preserve"> 3.6.2 </t>
  </si>
  <si>
    <t xml:space="preserve"> P650-DIV-006 </t>
  </si>
  <si>
    <t>JANELA DE CELA COM BARRAS DE AÇO CIRCULAR 1/2" ESPAÇADAS NO MAX. A CADA 7 CM, SOLDADAS EM FERRO CHATO SECÇÃO RETANGULAR 2". 1/2" FIXADAS COM CHUMBADORES REFORÇADAS NA ESTRUTURA DE CONCRETO, E CANTONEIRAS EM AÇO 2" . 3/8" SOBRE FUNDO ANTI-CORROSIVO 2 DE MÃOS E PINTURA ESMALTE FOSCO NA COR GRAFITE. - ADAPTADA SEINFRA C4955</t>
  </si>
  <si>
    <t xml:space="preserve"> 4 </t>
  </si>
  <si>
    <t>REVESTIMENTOS</t>
  </si>
  <si>
    <t xml:space="preserve"> 4.1 </t>
  </si>
  <si>
    <t>PISO CERÂMICO</t>
  </si>
  <si>
    <t xml:space="preserve"> 4.1.2 </t>
  </si>
  <si>
    <t xml:space="preserve"> P650-PIS-01 </t>
  </si>
  <si>
    <t>REVESTIMENTO CERÂMICO PARA PISO COM PLACAS TIPO PORCELANATO DE DIMENSÕES 80X80, ASSENTADO COM ARGAMASSA AC-II, MINIMUM AREIA NA, ELIANE OU SIMILAR, REJUNTE EPÓXI PLUS GOLD, ESPESSURA 1,5MM - ADAPTADO SINAPI 104598</t>
  </si>
  <si>
    <t xml:space="preserve"> 4.1.3 </t>
  </si>
  <si>
    <t xml:space="preserve"> 88470 </t>
  </si>
  <si>
    <t>CONTRAPISO COM ARGAMASSA AUTONIVELANTE, APLICADO SOBRE LAJE, NÃO ADERIDO, ESPESSURA 3CM. AF_07/2021</t>
  </si>
  <si>
    <t xml:space="preserve"> 4.1.4 </t>
  </si>
  <si>
    <t xml:space="preserve"> 87755 </t>
  </si>
  <si>
    <t>CONTRAPISO EM ARGAMASSA TRAÇO 1:4 (CIMENTO E AREIA), PREPARO MECÂNICO COM BETONEIRA 400 L, APLICADO EM ÁREAS MOLHADAS SOBRE IMPERMEABILIZAÇÃO, ACABAMENTO NÃO REFORÇADO, ESPESSURA 3CM. AF_07/2021</t>
  </si>
  <si>
    <t xml:space="preserve"> 4.2 </t>
  </si>
  <si>
    <t>PISO ELEVADO</t>
  </si>
  <si>
    <t xml:space="preserve"> 4.2.1 </t>
  </si>
  <si>
    <t xml:space="preserve"> 98678 </t>
  </si>
  <si>
    <t>PISO ELEVADO COM ESTRUTURA EM AÇO, COMPOSTO POR PEDESTAIS E LONGARINAS. AF_09/2020</t>
  </si>
  <si>
    <t xml:space="preserve"> 4.2.2 </t>
  </si>
  <si>
    <t xml:space="preserve"> 4.2.3 </t>
  </si>
  <si>
    <t xml:space="preserve"> 4.3 </t>
  </si>
  <si>
    <t>PISO PEDRAS NATURAIS</t>
  </si>
  <si>
    <t xml:space="preserve"> 4.3.1 </t>
  </si>
  <si>
    <t xml:space="preserve"> 101092 </t>
  </si>
  <si>
    <t>PISO EM GRANITO APLICADO EM CALÇADAS OU PISOS EXTERNOS. AF_05/2020</t>
  </si>
  <si>
    <t xml:space="preserve"> 4.3.2 </t>
  </si>
  <si>
    <t xml:space="preserve"> P650-PIS-003 </t>
  </si>
  <si>
    <t>SOLEIRA EM GRANITO CORUMBÁ POLIDO, E=2CM - ADPATADO SINAPI 98689</t>
  </si>
  <si>
    <t>M²</t>
  </si>
  <si>
    <t xml:space="preserve"> 4.3.3 </t>
  </si>
  <si>
    <t xml:space="preserve"> P650-PIS-004 </t>
  </si>
  <si>
    <t>IMPERMEABILIZAÇÃO DE MÁRMORES E GRANITOS COM IMPERMEABILIZANTE INCOLOR PARA PEDRAS E PISOS VEDACIT OU SIMILAR EQUIVALENTE - BAIXA ABSORÇÃO - 3 DEMAOS</t>
  </si>
  <si>
    <t xml:space="preserve"> 4.4 </t>
  </si>
  <si>
    <t>PISOS DE CONCRETO</t>
  </si>
  <si>
    <t xml:space="preserve"> 4.4.1 </t>
  </si>
  <si>
    <t xml:space="preserve"> P650-PAV-001 </t>
  </si>
  <si>
    <t>PAVIMENTACAO EM LAJOTA DE CONCRETO, DIMENSOES 50 x 50 CM, ESPESSURA 2,5 CM, COR NATURAL, ACABAMENTO TRABALHADO, APLICADA COM ARGAMASSA AC-II</t>
  </si>
  <si>
    <t xml:space="preserve"> 4.4.2 </t>
  </si>
  <si>
    <t xml:space="preserve"> 73465 </t>
  </si>
  <si>
    <t>PISO CIMENTADO E=1,5CM C/ARGAMASSA 1:3 CIMENTO AREIA ALISADO COLHER   SOBRE BASE EXISTENTE E ARGAMASSA EM PREPARO MECANIZADO</t>
  </si>
  <si>
    <t xml:space="preserve"> 4.5 </t>
  </si>
  <si>
    <t>PISOS - OUTROS</t>
  </si>
  <si>
    <t xml:space="preserve"> 4.5.1 </t>
  </si>
  <si>
    <t xml:space="preserve"> 9087 </t>
  </si>
  <si>
    <t>Rodape em perfil de aluminio, aplicado</t>
  </si>
  <si>
    <t>m</t>
  </si>
  <si>
    <t xml:space="preserve"> 4.5.2 </t>
  </si>
  <si>
    <t xml:space="preserve"> 11902 </t>
  </si>
  <si>
    <t>Piso tátil alerta pinado - Elementos em ABS revestido de inox (100 peças/m) -Rev 01_01/2022</t>
  </si>
  <si>
    <t xml:space="preserve"> 4.5.3 </t>
  </si>
  <si>
    <t xml:space="preserve"> 11903 </t>
  </si>
  <si>
    <t>Piso tátil direcional pinado - Elementos em ABS revestido de inox (12 peças/m) - Rev 01_01/2022</t>
  </si>
  <si>
    <t xml:space="preserve"> 4.6 </t>
  </si>
  <si>
    <t>PAREDE CERÂMICO</t>
  </si>
  <si>
    <t xml:space="preserve"> 4.6.2 </t>
  </si>
  <si>
    <t xml:space="preserve"> P650-PIS-02 </t>
  </si>
  <si>
    <t>REVESTIMENTO CERÂMICO PARA PAREDES INTERNAS COM PLACAS TIPO ESMALTADA DE DIMENSÕES 60X120 CM APLICADAS NA ALTURA INTEIRA DAS PAREDES - ADAPTADO SINAPI 104611</t>
  </si>
  <si>
    <t xml:space="preserve"> 4.7 </t>
  </si>
  <si>
    <t>PINTURAS</t>
  </si>
  <si>
    <t xml:space="preserve"> 4.7.1 </t>
  </si>
  <si>
    <t xml:space="preserve"> 88489 </t>
  </si>
  <si>
    <t>PINTURA LÁTEX ACRÍLICA PREMIUM, APLICAÇÃO MANUAL EM PAREDES, DUAS DEMÃOS. AF_04/2023</t>
  </si>
  <si>
    <t xml:space="preserve"> 4.7.2 </t>
  </si>
  <si>
    <t xml:space="preserve"> 96131 </t>
  </si>
  <si>
    <t>APLICAÇÃO MANUAL DE MASSA ACRÍLICA EM PANOS DE FACHADA COM PRESENÇA DE VÃOS, DE EDIFÍCIOS DE MÚLTIPLOS PAVIMENTOS, DUAS DEMÃOS. AF_03/2024</t>
  </si>
  <si>
    <t xml:space="preserve"> 4.7.3 </t>
  </si>
  <si>
    <t xml:space="preserve"> 88412 </t>
  </si>
  <si>
    <t>APLICAÇÃO MANUAL DE FUNDO SELADOR ACRÍLICO EM PANOS CEGOS DE FACHADA (SEM PRESENÇA DE VÃOS) DE EDIFÍCIOS DE MÚLTIPLOS PAVIMENTOS. AF_03/2024</t>
  </si>
  <si>
    <t xml:space="preserve"> 4.7.4 </t>
  </si>
  <si>
    <t xml:space="preserve"> 102489 </t>
  </si>
  <si>
    <t>PINTURA HIDROFUGANTE COM SILICONE, APLICAÇÃO MANUAL, 2 DEMÃOS. AF_05/2021</t>
  </si>
  <si>
    <t xml:space="preserve"> 4.7.5 </t>
  </si>
  <si>
    <t xml:space="preserve"> P650-PIS-005 </t>
  </si>
  <si>
    <t>PINTURA HIDROFUGANTE COM SILICONE EM TETO DE CONCRETO APARENTE, APLICAÇÃO MANUAL, 2 DEMÃOS. ADAPTADO SINAPI 102489</t>
  </si>
  <si>
    <t xml:space="preserve"> 4.8 </t>
  </si>
  <si>
    <t>FORROS</t>
  </si>
  <si>
    <t xml:space="preserve"> 4.8.1 </t>
  </si>
  <si>
    <t xml:space="preserve"> P650-012 </t>
  </si>
  <si>
    <t>Forro Modular Metálico em Alumínio, com perfuração de 1,8 mm, tegular, modulação 625x625 mm, fixados com perfil T15, com isolamento acústico, fornecimento e instalação</t>
  </si>
  <si>
    <t xml:space="preserve"> 4.8.2 </t>
  </si>
  <si>
    <t xml:space="preserve"> P650-013 </t>
  </si>
  <si>
    <t>FORRO MODULAR DE MADEIRA, TEGULAR, MODULAÇÃO 625X625MM, COR CAPRI, MODELO OWA SONEX NEXACUSTIC NEX-500 (OU SIMILAR EQUIVALENTE), FORNECIMENTO E INSTALAÇÃO</t>
  </si>
  <si>
    <t xml:space="preserve"> 5 </t>
  </si>
  <si>
    <t>BANCADAS, LOUÇAS, METAIS E APARELHOS SANITÁRIOS</t>
  </si>
  <si>
    <t xml:space="preserve"> 5.1 </t>
  </si>
  <si>
    <t xml:space="preserve"> 7372 </t>
  </si>
  <si>
    <t>Tanque de louça (deca reftq 03) com coluna (deca refct 25), com torneira metálica 1158 (docol 20040506), c/ válvula de plástico e conjunto de fixação ou similares</t>
  </si>
  <si>
    <t xml:space="preserve"> 5.2 </t>
  </si>
  <si>
    <t xml:space="preserve"> P650-LOU-001 </t>
  </si>
  <si>
    <t>BANCADA DE GRANITO CINZA CORUMBÁ, E=2CM, IMPERMEABILIZADO, EM L, 160X65 + 145X65CM, COM CUBA DE EMBUTIR DE AÇO 50X40, VÁLVULA AMERICANA E SIFÃO TIPO GARRAFA EM METAL , ENGATE FLEXÍVEL 30 CM, TORNEIRA DE PAREDE CROMADA, REF 163960 DOCOL - FORNEC. E INSTALAÇÃO. ADAPTADA SINAPI 93442</t>
  </si>
  <si>
    <t xml:space="preserve"> 5.3 </t>
  </si>
  <si>
    <t xml:space="preserve"> 100868 </t>
  </si>
  <si>
    <t>BARRA DE APOIO RETA, EM ACO INOX POLIDO, COMPRIMENTO 80 CM,  FIXADA NA PAREDE - FORNECIMENTO E INSTALAÇÃO. AF_01/2020</t>
  </si>
  <si>
    <t xml:space="preserve"> 5.4 </t>
  </si>
  <si>
    <t xml:space="preserve"> P650-LOU-003 </t>
  </si>
  <si>
    <t>Conjunto de barra de apoio em aço inox Ø 4,5cm, comprimento: 60cm e Placa de proteção resistente a impactos de alumínio em abas faces com altura de 40 cm</t>
  </si>
  <si>
    <t xml:space="preserve"> 5.5 </t>
  </si>
  <si>
    <t xml:space="preserve"> P5000-HID-001 </t>
  </si>
  <si>
    <t>Bacia sanitária convencional, Cor: Branca, linha azálea, Modelo: 91301 da Celite ou similar técnico. Com assento plástico e Espude cromado diâmetro 1.1/2" e comprimento 25 cm com canopla</t>
  </si>
  <si>
    <t xml:space="preserve"> 5.6 </t>
  </si>
  <si>
    <t xml:space="preserve"> P5000-HID-009 </t>
  </si>
  <si>
    <t>VÁLVULA DE DESCARGA METÁLICA, BASE 1 1/2", ACABAMENTO METALICO CROMADO - FORNECIMENTO E INSTALAÇÃO. REFERENCIA BENEFIT 00184906 DOCOL OU SIMILAR PARA BANHEIROS PCD</t>
  </si>
  <si>
    <t xml:space="preserve"> 5.7 </t>
  </si>
  <si>
    <t xml:space="preserve"> P650-LOU-002 </t>
  </si>
  <si>
    <t>BANCADA DE GRANITO CINZA CORUMBÁ, E=2CM, IMPERMEABILIZADO, 58x40, COM CUBA DE EMBUTIR OVAL REF 10119-CELITE, VÁLVULA AMERICANA E SIFÃO TIPO GARRAFA EM METAL , ENGATE FLEXÍVEL 30 CM, TORNEIRA DE MESA CROMADA, REF PRESSMATIC 592706 DOCOL - FORNEC. E INSTALAÇÃO. ADAPTADA SINAPI 93442</t>
  </si>
  <si>
    <t xml:space="preserve"> 5.8 </t>
  </si>
  <si>
    <t xml:space="preserve"> 200123 </t>
  </si>
  <si>
    <t>SBC</t>
  </si>
  <si>
    <t>ESPELHO CRISTAL 4mm COM MOLDURA DE ALUMINIO</t>
  </si>
  <si>
    <t xml:space="preserve"> 5.9 </t>
  </si>
  <si>
    <t xml:space="preserve"> P650-LOU-004 </t>
  </si>
  <si>
    <t>BANCADA DE GRANITO CINZA CORUMBÁ, E=2CM, IMPERMEABILIZADO, 58x40, COM CUBA DE EMBUTIR OVAL REF 10116-CELITE, VÁLVULA AMERICANA E SIFÃO TIPO GARRAFA EM METAL , ENGATE FLEXÍVEL 30 CM, TORNEIRA DE MESA CROMADA, REF PRESSMATIC 17160606 DOCOL - FORNEC. E INSTALAÇÃO. ADAPTADA SINAPI 93442</t>
  </si>
  <si>
    <t xml:space="preserve"> 5.10 </t>
  </si>
  <si>
    <t xml:space="preserve"> P650-LOU-007 </t>
  </si>
  <si>
    <t>BANCADA DE GRANITO CINZA CORUMBÁ, E=2CM, IMPERMEABILIZADO, 80x55, COM CUBA DE EMBUTIR OVAL REF 10116-CELITE, VÁLVULA AMERICANA E SIFÃO TIPO GARRAFA EM METAL , ENGATE FLEXÍVEL 30 CM, TORNEIRA DE MESA CROMADA, REF PRESSMATIC 17160606 DOCOL - FORNEC. E INSTALAÇÃO. ADAPTADA SINAPI 93442</t>
  </si>
  <si>
    <t xml:space="preserve"> 5.11 </t>
  </si>
  <si>
    <t xml:space="preserve"> P5000-HID-002 </t>
  </si>
  <si>
    <t>Bacia sanitária para PCD, cor: branca, Modelos: 31310 da Celite, ou similar, com assento acesso Confort sem abertura frontal e Espude cromado diâmetro 1.1/2" e comprimento 25 cm com canopla</t>
  </si>
  <si>
    <t xml:space="preserve"> 5.12 </t>
  </si>
  <si>
    <t xml:space="preserve"> P5000-HID-008 </t>
  </si>
  <si>
    <t>VÁLVULA DE DESCARGA DUPLO ACIONAMENTO COM ACABAMENTO CROMADO ANTIVANDALISMO</t>
  </si>
  <si>
    <t>Un</t>
  </si>
  <si>
    <t xml:space="preserve"> 5.13 </t>
  </si>
  <si>
    <t xml:space="preserve"> C.C.AMP.00178 </t>
  </si>
  <si>
    <t>CABIDE METÁLICO DISCO REF.: 2060.C.DSC ACABAMENTO CROMADO, MARCA DECA OU SIMILAR</t>
  </si>
  <si>
    <t>UD</t>
  </si>
  <si>
    <t xml:space="preserve"> 5.14 </t>
  </si>
  <si>
    <t xml:space="preserve"> P650-LOU-005 </t>
  </si>
  <si>
    <t>Porta-objetos em granito polido Cinza Corumbá, 60x25 cm, e=2cm, impermeabilizado, instalado com mão francesa</t>
  </si>
  <si>
    <t xml:space="preserve"> 5.15 </t>
  </si>
  <si>
    <t xml:space="preserve"> P650-LOU-006 </t>
  </si>
  <si>
    <t>BANCADA DE GRANITO CINZA CORUMBÁ, E=2CM, IMPERMEABILIZADO, 145X75CM, COM CUBA DE EMBUTIR DE AÇO 50X40, VÁLVULA AMERICANA E SIFÃO TIPO GARRAFA EM METAL , ENGATE FLEXÍVEL 30 CM, TORNEIRA DE PAREDE CROMADA, REF 163960 DOCOL - FORNEC. E INSTALAÇÃO. ADAPTADA SINAPI 93442</t>
  </si>
  <si>
    <t xml:space="preserve"> 5.16 </t>
  </si>
  <si>
    <t xml:space="preserve"> P650-LOU-008 </t>
  </si>
  <si>
    <t>Bancada Parlatório150 cm x 70 cm - bancadas de Granito polido Cinza Corumbá espessura mínima 2cm com aplicação de impermeabilizante incolor para granitos, em 2 demãos, ref. Acquella Stone, Vedacit ou similar equivalente. As bancadas serão fixadas nas paredes de alvenaria, com mão francesa, parafuso e bucha</t>
  </si>
  <si>
    <t xml:space="preserve"> 5.17 </t>
  </si>
  <si>
    <t xml:space="preserve"> P650-LOU-009 </t>
  </si>
  <si>
    <t>Bancada Purificador 40 cm x 50 cm -  bancadas de Granito polido Cinza Corumbá espessura mínima 2cm com aplicação de impermeabilizante incolor para granitos, em 2 demãos, ref. Acquella Stone, Vedacit ou similar equivalente. As bancadas serão fixadas nas paredes de alvenaria, com mão francesa, parafuso e bucha</t>
  </si>
  <si>
    <t xml:space="preserve"> 6 </t>
  </si>
  <si>
    <t>AS BUILT E LIMPEZA</t>
  </si>
  <si>
    <t xml:space="preserve"> 6.1 </t>
  </si>
  <si>
    <t xml:space="preserve"> FRB.COMP.1.6 </t>
  </si>
  <si>
    <t>AS BUILT E MANUAL DE OPERAÇÕES E DE GARANTIA</t>
  </si>
  <si>
    <t>MÊS</t>
  </si>
  <si>
    <t xml:space="preserve"> 6.2 </t>
  </si>
  <si>
    <t xml:space="preserve"> 2201000010 </t>
  </si>
  <si>
    <t>AGESUL</t>
  </si>
  <si>
    <t>LIMPEZA FINAL DA OBRA</t>
  </si>
  <si>
    <t xml:space="preserve"> 7 </t>
  </si>
  <si>
    <t>INSTALAÇÕES ELETRICAS E DADOS</t>
  </si>
  <si>
    <t xml:space="preserve"> 7.1 </t>
  </si>
  <si>
    <t>TOMADAS</t>
  </si>
  <si>
    <t xml:space="preserve"> 7.1.1 </t>
  </si>
  <si>
    <t xml:space="preserve"> P650-ELE-001 </t>
  </si>
  <si>
    <t>CONJUNTO COM UM MÓDULO DE TOMADA 2P+T, COR BRANCO, 10A E MÓDULO CEGO.  FAB.: DUTOTEC LINHA PLUS STANDARD OU EQUIVALENTE TÉCNICO CONFORME AS ESPECIFICAÇÕES.</t>
  </si>
  <si>
    <t xml:space="preserve"> 7.1.2 </t>
  </si>
  <si>
    <t xml:space="preserve"> P650-ELE-002 </t>
  </si>
  <si>
    <t>CONJUNTO COM DOIS MÓDULOS DE TOMADA 2P+T, COR BRANCO, 10A.  FAB.: DUTOTEC LINHA PLUS STANDARD OU EQUIVALENTE TÉCNICO CONFORME AS ESPECIFICAÇÕES.</t>
  </si>
  <si>
    <t xml:space="preserve"> 7.1.3 </t>
  </si>
  <si>
    <t xml:space="preserve"> P650-ELE-003 </t>
  </si>
  <si>
    <t>CONJUNTO COM TRÊS MÓDULOS DE TOMADA 2P+T, COR BRANCO, 10A.  FAB.: DUTOTEC LINHA PLUS STANDARD OU EQUIVALENTE TÉCNICO CONFORME AS ESPECIFICAÇÕES.</t>
  </si>
  <si>
    <t xml:space="preserve"> 7.1.4 </t>
  </si>
  <si>
    <t xml:space="preserve"> 7.1.5 </t>
  </si>
  <si>
    <t xml:space="preserve"> 97599 </t>
  </si>
  <si>
    <t>LUMINÁRIA DE EMERGÊNCIA, COM 30 LÂMPADAS LED DE 2 W, SEM REATOR - FORNECIMENTO E INSTALAÇÃO. AF_09/2024</t>
  </si>
  <si>
    <t xml:space="preserve"> 7.1.6 </t>
  </si>
  <si>
    <t xml:space="preserve"> P650-ELE-004 </t>
  </si>
  <si>
    <t>COLUNA EM ALUMÍNIO EXTRUDADO PARA CABEAMENTO DE REDE ELÉTRICA E DADOS, COM NO MÍNIMO DUAS PARTIÇÕES, ACABAMENTO ANODIZADO FOSCO, CADA SEÇÃO COM ÁREA ÚTIL MÍNIMA DE 2.000MM² OU ÁREA EQUIVALENTE A QUANTIDADE DE PARTIÇÕES, COM PROPRIEDADES PARAMAGNÉTICAS, BLINDAGEM ELETROMAGNÉTICA E NÃO-CENTELHAMENTO. A COLUNA DEVE SER PRÓPRIA PARA FIXAÇÃO PISO/TETO, DEVE POSSUIR ALTURA ÚTIL DE 3 METROS E POSSIBILIDADE DE EXTENSÃO ATÉ 3,7 METROS, FIXAÇÃO SOB PRESSÃO ATRAVÉS DE SAPATAS REGULÁVEIS OU PARAFUSOS EXTENSORES, SEM FURAÇÃO. FORNECIDO COM ACESSÓRIOS DE FIXAÇÃO. OS ACESSÓRIOS PARA OS PONTOS DE ELÉTRICA E LÓGICA DEVEM SER FABRICADOS EM ALUMÍNIO OU TERMOPLÁSTICO ABS E RESISTENTES A PROPAGAÇÃO DE CHAMAS. COM LUVA DE ARREMATE PARA ACACAMENTO COM O TETO E PISO.  FABRICANTE: DUTOTEC LINHA PLUS LIGHT OU EQUIVALENTE TÉCNICO CONFORME AS ESPECIFICAÇÕES. COM TRÊS TOMADAS ELÉTRICAS</t>
  </si>
  <si>
    <t xml:space="preserve"> 7.1.7 </t>
  </si>
  <si>
    <t xml:space="preserve"> P650-ELE-005 </t>
  </si>
  <si>
    <t>COLUNA EM ALUMÍNIO EXTRUDADO PARA CABEAMENTO DE REDE ELÉTRICA E DADOS, COM NO MÍNIMO DUAS PARTIÇÕES, ACABAMENTO ANODIZADO FOSCO, CADA SEÇÃO COM ÁREA ÚTIL MÍNIMA DE 2.000MM² OU ÁREA EQUIVALENTE A QUANTIDADE DE PARTIÇÕES, COM PROPRIEDADES PARAMAGNÉTICAS, BLINDAGEM ELETROMAGNÉTICA E NÃO-CENTELHAMENTO. A COLUNA DEVE SER PRÓPRIA PARA FIXAÇÃO PISO/TETO, DEVE POSSUIR ALTURA ÚTIL DE 3 METROS E POSSIBILIDADE DE EXTENSÃO ATÉ 3,7 METROS, FIXAÇÃO SOB PRESSÃO ATRAVÉS DE SAPATAS REGULÁVEIS OU PARAFUSOS EXTENSORES, SEM FURAÇÃO. FORNECIDO COM ACESSÓRIOS DE FIXAÇÃO. OS ACESSÓRIOS PARA OS PONTOS DE ELÉTRICA E LÓGICA DEVEM SER FABRICADOS EM ALUMÍNIO OU TERMOPLÁSTICO ABS E RESISTENTES A PROPAGAÇÃO DE CHAMAS. COM LUVA DE ARREMATE PARA ACACAMENTO COM O TETO E PISO.  FABRICANTE: DUTOTEC LINHA PLUS LIGHT OU EQUIVALENTE TÉCNICO CONFORME AS ESPECIFICAÇÕES. COM NOVE TOMADAS ELÉTRICAS</t>
  </si>
  <si>
    <t xml:space="preserve"> 7.1.8 </t>
  </si>
  <si>
    <t xml:space="preserve"> P650-ELE-006 </t>
  </si>
  <si>
    <t>COLUNA EM ALUMÍNIO EXTRUDADO PARA CABEAMENTO DE REDE ELÉTRICA E DADOS, COM NO MÍNIMO DUAS PARTIÇÕES, ACABAMENTO ANODIZADO FOSCO, CADA SEÇÃO COM ÁREA ÚTIL MÍNIMA DE 2.000MM² OU ÁREA EQUIVALENTE A QUANTIDADE DE PARTIÇÕES, COM PROPRIEDADES PARAMAGNÉTICAS, BLINDAGEM ELETROMAGNÉTICA E NÃO-CENTELHAMENTO. A COLUNA DEVE SER PRÓPRIA PARA FIXAÇÃO PISO/TETO, DEVE POSSUIR ALTURA ÚTIL DE 3 METROS E POSSIBILIDADE DE EXTENSÃO ATÉ 3,7 METROS, FIXAÇÃO SOB PRESSÃO ATRAVÉS DE SAPATAS REGULÁVEIS OU PARAFUSOS EXTENSORES, SEM FURAÇÃO. FORNECIDO COM ACESSÓRIOS DE FIXAÇÃO. OS ACESSÓRIOS PARA OS PONTOS DE ELÉTRICA E LÓGICA DEVEM SER FABRICADOS EM ALUMÍNIO OU TERMOPLÁSTICO ABS E RESISTENTES A PROPAGAÇÃO DE CHAMAS. COM LUVA DE ARREMATE PARA ACACAMENTO COM O TETO E PISO.  FABRICANTE: DUTOTEC LINHA PLUS LIGHT OU EQUIVALENTE TÉCNICO CONFORME AS ESPECIFICAÇÕES. COM QUINZE TOMADAS ELÉTRICAS</t>
  </si>
  <si>
    <t xml:space="preserve"> 7.1.9 </t>
  </si>
  <si>
    <t xml:space="preserve"> P650-ELE-007 </t>
  </si>
  <si>
    <t>CONJUNTO MÓDULO DE INTERRUPTOR SIMPLES COM 1 TECLA E MÓDULO DE TOMADA 2P+T, 10A FAB.: DUTOTEC LINHA PLUS STANDARD OU EQUIVALENTE TÉCNICO CONFORME AS ESPECIFICAÇÕES</t>
  </si>
  <si>
    <t xml:space="preserve"> 7.1.10 </t>
  </si>
  <si>
    <t xml:space="preserve"> P650-ELE-008 </t>
  </si>
  <si>
    <t>CAIXA DE TOMADA PARA PISO ELEVADO COM PELO MENOS  PONTOS ELÉTRICOS E 3 PONTOS DE DADOS, COMPATÍVEL COM ELETRODUTOS DE 1" E 3/4"</t>
  </si>
  <si>
    <t xml:space="preserve"> 7.2 </t>
  </si>
  <si>
    <t>LUMINÁRIAS</t>
  </si>
  <si>
    <t xml:space="preserve"> 7.2.1 </t>
  </si>
  <si>
    <t xml:space="preserve"> P650-ILU-001 </t>
  </si>
  <si>
    <t>ARANDELA DE SOBREPOR, INSTALAÇÃO EM PAREDE COM LÂMPADA BULBO LED 22W. REFERÊNCIA: LUMICENTES EX02-S</t>
  </si>
  <si>
    <t xml:space="preserve"> 7.2.2 </t>
  </si>
  <si>
    <t xml:space="preserve"> P650-ILU-002 </t>
  </si>
  <si>
    <t>LUMINÁRIA DE EMBUTIR EM FORRO MODULAR 625x625mm. REFERÊNCIA: LUMICENTER EHT43-E</t>
  </si>
  <si>
    <t xml:space="preserve"> 7.2.3 </t>
  </si>
  <si>
    <t xml:space="preserve"> P650-ILU-003 </t>
  </si>
  <si>
    <t>LUMINÁRIA DE SOBREPOR QUADRADA 625x625mm. REFERÊNCIA: LUMICENTER EHT43-S</t>
  </si>
  <si>
    <t xml:space="preserve"> 7.2.4 </t>
  </si>
  <si>
    <t xml:space="preserve"> P650-ILU-004 </t>
  </si>
  <si>
    <t>PONTO DE ILUMINAÇÃO COM ACABAMENTO COMPATÍVEL INSTALADO NA MARQUISE</t>
  </si>
  <si>
    <t xml:space="preserve"> 7.2.5 </t>
  </si>
  <si>
    <t xml:space="preserve"> P650-ILU-005 </t>
  </si>
  <si>
    <t>POSTE  PARA ILUMINAÇÃO EXTERNA, COM UMA LUMINÁRIA LED INTEGRADA SMD, ALTURA DE 3 METROS, FLUXO LUMINOSO MÍNIMO DE 5500 LM, EFICIÊNCIA MÍNIMA DE 100 LM/W, FABRICADO EM AÇO COM PINTURA ELETROSTÁTICA NA COR PRETA, BIVOLT.</t>
  </si>
  <si>
    <t xml:space="preserve"> 7.2.6 </t>
  </si>
  <si>
    <t xml:space="preserve"> P650-ILU-006 </t>
  </si>
  <si>
    <t>POSTE  PARA ILUMINAÇÃO EXTERNA, COM DUAS LUMINÁRIA LED INTEGRADA SMD, ALTURA DE 3 METROS, FLUXO LUMINOSO MÍNIMO DE 5.500 LM, EFICIÊNCIA MÍNIMA DE 100 LM/W, FABRICADO EM AÇO COM PINTURA ELETROSTÁTICA NA COR PRETA, BIVOLT.</t>
  </si>
  <si>
    <t xml:space="preserve"> 7.2.7 </t>
  </si>
  <si>
    <t xml:space="preserve"> P650-ILU-007 </t>
  </si>
  <si>
    <t>LUMINARIA HÉRMETICA DE SOBREPOR COM LED SMD 18W - 1600 lm - IP 65 - REF. BRILIA OU SIMILAR</t>
  </si>
  <si>
    <t xml:space="preserve"> 7.2.8 </t>
  </si>
  <si>
    <t xml:space="preserve"> 97608 </t>
  </si>
  <si>
    <t>LUMINÁRIA ARANDELA TIPO TARTARUGA, COM GRADE, DE SOBREPOR, COM 1 LÂMPADA FLUORESCENTE DE 15 W, SEM REATOR - FORNECIMENTO E INSTALAÇÃO. AF_02/2020</t>
  </si>
  <si>
    <t xml:space="preserve"> 7.2.9 </t>
  </si>
  <si>
    <t xml:space="preserve"> P650-ILU-008 </t>
  </si>
  <si>
    <t>REFLETOR LED SMD 100 W, FLUXO MÍNIMO DE 8000 LM, FP&gt;0,92, USO EXTERNO, IP65, VIDA ÚTIL DE 30.000H. REF. NITROLUX OU SIMILAR</t>
  </si>
  <si>
    <t xml:space="preserve"> 7.3 </t>
  </si>
  <si>
    <t>CABEAMENTO ESTRUTURADO</t>
  </si>
  <si>
    <t xml:space="preserve"> 7.3.1 </t>
  </si>
  <si>
    <t xml:space="preserve"> 98307 </t>
  </si>
  <si>
    <t>TOMADA DE REDE RJ45 - FORNECIMENTO E INSTALAÇÃO. AF_11/2019</t>
  </si>
  <si>
    <t xml:space="preserve"> 7.3.2 </t>
  </si>
  <si>
    <t xml:space="preserve"> P650-LOG-001 </t>
  </si>
  <si>
    <t>TOMADA DE REDE RJ45 DUPLA - FORNECIMENTO E INSTALAÇÃO. AF_11/2019</t>
  </si>
  <si>
    <t xml:space="preserve"> 7.4 </t>
  </si>
  <si>
    <t>SEGURANÇA</t>
  </si>
  <si>
    <t xml:space="preserve"> 7.4.1 </t>
  </si>
  <si>
    <t xml:space="preserve"> P650-SEG-002 </t>
  </si>
  <si>
    <t>CÂMERA DE SEGURANÇA IP, TIPO BULLET, RESOLUÇÃO 1920x1080 COM 30 FPS, COM INFRAVERMELHO 30M, SENSOR DE IMAGEM 1/3", ILUMINAÇÃO MÍNIMA 0,1 LUX COLORIDO, RELAÇÃO SINAL RUÍDO &gt; 50 dB, COM LENTE 3,6 MM INCLUSA, ONVIF, ALIMENTAÇÃO PoE, PROTEÇÃO IP 66, FORNECIDA E INSTALADA. (REF. - INTELBRAS MINI BULLET FULL HD - VIP S3330).</t>
  </si>
  <si>
    <t xml:space="preserve"> 7.4.2 </t>
  </si>
  <si>
    <t xml:space="preserve"> AMP-AT24-129 </t>
  </si>
  <si>
    <t>PORTAL DETECTOR DE METAIS - DEVERÁ POSSUIR TECNOLOGIA MULTIZONAS COM NO MÍNIMO 4 (QUATRO) ZONAS DE DETECÇÃO INDEPENDENTES, COM IDENTIFICAÇÃO APROXIMADA DE ALTURA DO OBJETO DETECTADO, CONTROLE ATRAVÉS DE MICROPROCESSADORES, ALTA SENSIBILIDADE E ESTABILIDADE (MARCA DE REFERÊNCIA: DETRONIX METTUS DX/4S OU SIMILAR) - ATA REGISTRO DE PREÇOS TJPR</t>
  </si>
  <si>
    <t xml:space="preserve"> 7.4.3 </t>
  </si>
  <si>
    <t xml:space="preserve"> P650-SEG-001 </t>
  </si>
  <si>
    <t>CÂMERA DE SEGURANÇA IP, TIPO BULLET, RESOLUÇÃO 1920x1080 COM 30 FPS, COM INFRAVERMELHO 30M, SENSOR DE IMAGEM 1/3", ILUMINAÇÃO MÍNIMA 0,1 LUX COLORIDO, RELAÇÃO SINAL RUÍDO &gt; 50 dB, COM LENTE 3,6 MM INCLUSA, ONVIF, ALIMENTAÇÃO PoE, PROTEÇÃO IP 67, FORNECIDA E INSTALADA. (REF. - INTELBRAS MINI BULLET FULL HD - VIP S3230).</t>
  </si>
  <si>
    <t xml:space="preserve"> 8 </t>
  </si>
  <si>
    <t>AR CONDICIONADO</t>
  </si>
  <si>
    <t xml:space="preserve"> 8.1 </t>
  </si>
  <si>
    <t xml:space="preserve"> P650-ARC-001 </t>
  </si>
  <si>
    <t>Conjunto de evaporadora + condensadora do tipo cassete 4 vias; Q/F; inverter; 220V; 18.000BTU/h, com painel receptor e com controle remoto sem fio</t>
  </si>
  <si>
    <t xml:space="preserve"> 8.2 </t>
  </si>
  <si>
    <t xml:space="preserve"> P650-ARC-002 </t>
  </si>
  <si>
    <t>Conjunto de evaporadora + condensadora do tipo cassete 4 vias; Q/F; inverter; 220V; 24.000BTU/h, com painel receptor e com controle remoto sem fio</t>
  </si>
  <si>
    <t xml:space="preserve"> 8.3 </t>
  </si>
  <si>
    <t xml:space="preserve"> P650-ARC-003 </t>
  </si>
  <si>
    <t>Conjunto de evaporadora + condensadora do tipo cassete 4 vias; Q/F; inverter; 220V; 30.000BTU/h, com painel receptor e com controle remoto sem fio</t>
  </si>
  <si>
    <t xml:space="preserve"> 8.4 </t>
  </si>
  <si>
    <t xml:space="preserve"> P650-ARC-004 </t>
  </si>
  <si>
    <t>Conjunto de evaporadora + condensadora do tipo cassete 4 vias; Q/F; inverter; 220V; 36.000BTU/h, com painel receptor e com controle remoto sem fio</t>
  </si>
  <si>
    <t xml:space="preserve"> 8.5 </t>
  </si>
  <si>
    <t xml:space="preserve"> P650-ARC-005 </t>
  </si>
  <si>
    <t>Conjunto de evaporadora + condensadora do tipo cassete 4 vias; Q/F; inverter; 220V; 48.000BTU/h, com painel receptor e com controle remoto sem fio</t>
  </si>
  <si>
    <t xml:space="preserve"> 8.6 </t>
  </si>
  <si>
    <t xml:space="preserve"> P650-ARC-006 </t>
  </si>
  <si>
    <t>Unidade recuperadora de calor - Capacidade 2000 m³/h (ventilação e exaustão)</t>
  </si>
  <si>
    <t xml:space="preserve"> 8.7 </t>
  </si>
  <si>
    <t xml:space="preserve"> P650-ARC-009 </t>
  </si>
  <si>
    <t>Unidade recuperadora de calor - Capacidade 1000 m³/h (ventilação e exaustão)</t>
  </si>
  <si>
    <t xml:space="preserve"> 9 </t>
  </si>
  <si>
    <t>ADMINISTRAÇÃO DE OBRA</t>
  </si>
  <si>
    <t xml:space="preserve"> 9.1 </t>
  </si>
  <si>
    <t xml:space="preserve"> 93565 </t>
  </si>
  <si>
    <t>ENGENHEIRO CIVIL DE OBRA JUNIOR COM ENCARGOS COMPLEMENTARES</t>
  </si>
  <si>
    <t>MES</t>
  </si>
  <si>
    <t xml:space="preserve"> 9.2 </t>
  </si>
  <si>
    <t xml:space="preserve"> P650-ADM-001 </t>
  </si>
  <si>
    <t>ENGENHEIRO ELETRICISTA COM ENCARGOS COMPLEMENTARES</t>
  </si>
  <si>
    <t>H</t>
  </si>
  <si>
    <t xml:space="preserve"> 9.3 </t>
  </si>
  <si>
    <t xml:space="preserve"> P650-ADM-002 </t>
  </si>
  <si>
    <t>ENGENHEIRO MECÂNICO COM ENCARGOS COMPLEMENTARES</t>
  </si>
  <si>
    <t xml:space="preserve"> 9.4 </t>
  </si>
  <si>
    <t xml:space="preserve"> 100321 </t>
  </si>
  <si>
    <t>TÉCNICO EM SEGURANÇA DO TRABALHO COM ENCARGOS COMPLEMENTARES</t>
  </si>
  <si>
    <t xml:space="preserve"> 9.5 </t>
  </si>
  <si>
    <t xml:space="preserve"> P650-ADM-003 </t>
  </si>
  <si>
    <t>ENGENHEIRO RESPONSÁVEL PELA ELABORAÇÃO DO PCMSO E PCMAT</t>
  </si>
  <si>
    <t xml:space="preserve"> 9.6 </t>
  </si>
  <si>
    <t xml:space="preserve"> 94295 </t>
  </si>
  <si>
    <t>MESTRE DE OBRAS COM ENCARGOS COMPLEMENTARES</t>
  </si>
  <si>
    <t xml:space="preserve"> 9.7 </t>
  </si>
  <si>
    <t xml:space="preserve"> 93563 </t>
  </si>
  <si>
    <t>ALMOXARIFE COM ENCARGOS COMPLEMENTARES</t>
  </si>
  <si>
    <t xml:space="preserve"> 9.8 </t>
  </si>
  <si>
    <t xml:space="preserve"> 101452 </t>
  </si>
  <si>
    <t>SERVENTE DE OBRAS COM ENCARGOS COMPLEMENTARES</t>
  </si>
  <si>
    <t xml:space="preserve"> 9.9 </t>
  </si>
  <si>
    <t xml:space="preserve"> ED-21780 </t>
  </si>
  <si>
    <t>SETOP</t>
  </si>
  <si>
    <t>VIGIA NOTURNO COM ENCARGOS COMPLEMENTARES</t>
  </si>
  <si>
    <t>mês</t>
  </si>
  <si>
    <t xml:space="preserve"> 9.10 </t>
  </si>
  <si>
    <t xml:space="preserve"> P650-ADM-004 </t>
  </si>
  <si>
    <t>ENGENHEIRO DE SEGURANÇA NO TRABALHO COM ENCARGOS COMPLEMENTARES</t>
  </si>
  <si>
    <t xml:space="preserve"> 9.11 </t>
  </si>
  <si>
    <t xml:space="preserve"> 93564 </t>
  </si>
  <si>
    <t>APONTADOR OU APROPRIADOR COM ENCARGOS COMPLEMENTARES</t>
  </si>
  <si>
    <t xml:space="preserve"> 10 </t>
  </si>
  <si>
    <t>CANTEIRO DE OBRAS</t>
  </si>
  <si>
    <t xml:space="preserve"> 10.1 </t>
  </si>
  <si>
    <t xml:space="preserve"> 98459 </t>
  </si>
  <si>
    <t>TAPUME COM TELHA METÁLICA. AF_03/2024</t>
  </si>
  <si>
    <t xml:space="preserve"> 10.2 </t>
  </si>
  <si>
    <t xml:space="preserve"> 2548 </t>
  </si>
  <si>
    <t>Locação de serviços de terraplenagem de obras civis</t>
  </si>
  <si>
    <t xml:space="preserve"> 10.3 </t>
  </si>
  <si>
    <t xml:space="preserve"> 1005006 </t>
  </si>
  <si>
    <t>SIURB</t>
  </si>
  <si>
    <t>PORTÃO METÁLICO DE OBRA - 5M, PIVOTANTE, 2 FOLHAS, PARA TAPUME</t>
  </si>
  <si>
    <t xml:space="preserve"> 10.4 </t>
  </si>
  <si>
    <t xml:space="preserve"> 103689 </t>
  </si>
  <si>
    <t>FORNECIMENTO E INSTALAÇÃO DE PLACA DE OBRA COM CHAPA GALVANIZADA E ESTRUTURA DE MADEIRA. AF_03/2022_PS</t>
  </si>
  <si>
    <t xml:space="preserve"> 11 </t>
  </si>
  <si>
    <t>MOVIMENTAÇÃO DE TERRA</t>
  </si>
  <si>
    <t xml:space="preserve"> 11.1 </t>
  </si>
  <si>
    <t xml:space="preserve"> 98525 </t>
  </si>
  <si>
    <t>LIMPEZA MECANIZADA DE CAMADA VEGETAL, VEGETAÇÃO E PEQUENAS ÁRVORES (DIÂMETRO DE TRONCO MENOR QUE 0,20 M), COM TRATOR DE ESTEIRAS. AF_03/2024</t>
  </si>
  <si>
    <t xml:space="preserve"> 11.2 </t>
  </si>
  <si>
    <t xml:space="preserve"> 101115 </t>
  </si>
  <si>
    <t>ESCAVAÇÃO HORIZONTAL EM SOLO DE 1A CATEGORIA COM TRATOR DE ESTEIRAS (150HP/LÂMINA: 3,18M3). AF_07/2020</t>
  </si>
  <si>
    <t xml:space="preserve"> 11.3 </t>
  </si>
  <si>
    <t xml:space="preserve"> 96385 </t>
  </si>
  <si>
    <t>EXECUÇÃO E COMPACTAÇÃO DE CORPO DE ATERRO DE ATERRO (95% DE ENERGIA DO PROCTOR NORMAL) COM SOLO PREDOMINANTEMENTE ARGILOSO ESPESSURA 15 CM - EXCLUSIVE MATERIAL, ESCAVAÇÃO, CARGA E TRANSPORTE. AF_09/2024</t>
  </si>
  <si>
    <t xml:space="preserve"> 11.4 </t>
  </si>
  <si>
    <t xml:space="preserve"> 93592 </t>
  </si>
  <si>
    <t>TRANSPORTE COM CAMINHÃO BASCULANTE DE 14 M³, EM VIA URBANA EM REVESTIMENTO PRIMÁRIO (UNIDADE: M3XKM). AF_07/2020</t>
  </si>
  <si>
    <t>M3XKM</t>
  </si>
  <si>
    <t xml:space="preserve"> 12 </t>
  </si>
  <si>
    <t>MUROS - BALDRAMES E MURETAS</t>
  </si>
  <si>
    <t xml:space="preserve"> 12.1 </t>
  </si>
  <si>
    <t xml:space="preserve"> P5000-AR6 </t>
  </si>
  <si>
    <t>BALDRAMES DE MUROS E MURETAS, CONFORME DETALHE ESPECÍFICO EM PROJETO</t>
  </si>
  <si>
    <t xml:space="preserve"> 13 </t>
  </si>
  <si>
    <t>CORRIMÃO E GUARDA-CORPO</t>
  </si>
  <si>
    <t xml:space="preserve"> 13.1 </t>
  </si>
  <si>
    <t xml:space="preserve"> 8759 </t>
  </si>
  <si>
    <t>Corrimão em aço inox ø=1 1/2", duplo, h=90cm</t>
  </si>
  <si>
    <t xml:space="preserve"> 14 </t>
  </si>
  <si>
    <t>PAVIMENTAÇÃO</t>
  </si>
  <si>
    <t xml:space="preserve"> 14.1 </t>
  </si>
  <si>
    <t xml:space="preserve"> 14.2 </t>
  </si>
  <si>
    <t xml:space="preserve"> 92398 </t>
  </si>
  <si>
    <t>EXECUÇÃO DE PAVIMENTO EM PISO INTERTRAVADO, COM BLOCO RETANGULAR COR NATURAL DE 20 X 10 CM, ESPESSURA 8 CM. AF_10/2022</t>
  </si>
  <si>
    <t xml:space="preserve"> 14.3 </t>
  </si>
  <si>
    <t xml:space="preserve"> 92396 </t>
  </si>
  <si>
    <t>EXECUÇÃO DE PASSEIO EM PISO INTERTRAVADO, COM BLOCO RETANGULAR COR NATURAL DE 20 X 10 CM, ESPESSURA 6 CM. AF_10/2022</t>
  </si>
  <si>
    <t xml:space="preserve"> 14.4 </t>
  </si>
  <si>
    <t xml:space="preserve"> 12039 </t>
  </si>
  <si>
    <t>Piso tátil direcional e/ou alerta, de concreto, na cor natural, p/deficientesvisuais, dimensões 40x40cm, aplicado com argamassa industrializada ac-ii, rejuntado, exclusive regularização de base</t>
  </si>
  <si>
    <t xml:space="preserve"> 14.5 </t>
  </si>
  <si>
    <t xml:space="preserve"> 14.6 </t>
  </si>
  <si>
    <t xml:space="preserve"> P5000-PAV-002 </t>
  </si>
  <si>
    <t>ASSENTAMENTO DE GUIA (MEIO-FIO) EM TRECHO RETO, CONFECCIONADA EM CONCRETO PRÉ-FABRICADO, INTERTRAVADO DIMENSÕES 22x11 CM, PARA DELIMITAÇÃO DE JARDINS, PRAÇAS OU PASSEIOS. ADAPTADO SINAPI 94279</t>
  </si>
  <si>
    <t xml:space="preserve"> 14.7 </t>
  </si>
  <si>
    <t xml:space="preserve"> 94273 </t>
  </si>
  <si>
    <t>ASSENTAMENTO DE GUIA (MEIO-FIO) EM TRECHO RETO, CONFECCIONADA EM CONCRETO PRÉ-FABRICADO, DIMENSÕES 100X15X13X30 CM (COMPRIMENTO X BASE INFERIOR X BASE SUPERIOR X ALTURA). AF_01/2024</t>
  </si>
  <si>
    <t xml:space="preserve"> 14.9 </t>
  </si>
  <si>
    <t xml:space="preserve"> 94276 </t>
  </si>
  <si>
    <t>ASSENTAMENTO DE GUIA (MEIO-FIO) EM TRECHO CURVO, CONFECCIONADA EM CONCRETO PRÉ-FABRICADO, DIMENSÕES 100X15X13X20 CM (COMPRIMENTO X BASE INFERIOR X BASE SUPERIOR X ALTURA). AF_01/2024</t>
  </si>
  <si>
    <t xml:space="preserve"> 14.10 </t>
  </si>
  <si>
    <t xml:space="preserve"> 12214 </t>
  </si>
  <si>
    <t>Rampa padrão para acesso de deficientes a passeio público, em concreto simples Fck=25MPa, desempolada, com pintura indicativa em novacor, 02 demãos</t>
  </si>
  <si>
    <t xml:space="preserve"> 14.11 </t>
  </si>
  <si>
    <t xml:space="preserve"> P650-PAV-007 </t>
  </si>
  <si>
    <t>BATE-RODAS EM RESINA DE POLIÉSTER, COR AMARELA</t>
  </si>
  <si>
    <t xml:space="preserve"> 14.12 </t>
  </si>
  <si>
    <t xml:space="preserve"> 2605 </t>
  </si>
  <si>
    <t>Locação de serviços de pavimentação</t>
  </si>
  <si>
    <t xml:space="preserve"> 14.13 </t>
  </si>
  <si>
    <t xml:space="preserve"> 14.14 </t>
  </si>
  <si>
    <t xml:space="preserve"> 14.15 </t>
  </si>
  <si>
    <t>PINTURA PAVIMENTAÇÃO</t>
  </si>
  <si>
    <t xml:space="preserve"> 14.15.1 </t>
  </si>
  <si>
    <t xml:space="preserve"> P5000-REV-002 </t>
  </si>
  <si>
    <t>PINTURA E DEMARÇÃO NO PISO PARA SINALIZAR VAGA DE ESTACIONAMENTO, USO INTERNO OU EXTERNO, COM O SIMBOLO "CADEIRANTE", NA MEDIDA DE 1,20 X 1,20M, COM TINTA A BASE DE BORRACHA CLORADA</t>
  </si>
  <si>
    <t xml:space="preserve"> 14.15.2 </t>
  </si>
  <si>
    <t xml:space="preserve"> P5000-REV-003 </t>
  </si>
  <si>
    <t>PINTURA E DEMARCAÇÃO NO PISO PARA SINALIZAR VAGA DE ESTACIONAMENTO, USO INTERNO OU EXTERNO, COM O SIMBOLO "IDOSO", NA MEDIDA DE 1,50 X 0,40M, COM TINTA A BASE DE BORRACHA CLORADA</t>
  </si>
  <si>
    <t xml:space="preserve"> 14.15.3 </t>
  </si>
  <si>
    <t xml:space="preserve"> P5000-REV-004 </t>
  </si>
  <si>
    <t>PINTURA E DEMARCAÇÃO NO PISO PARA SINALIZAR VAGA DE ESTACIONAMENTO, USO INTERNO OU EXTERNO, COM O SIMBOLO "GESTANTE", NA MEDIDA DE 1,50 X 0,40M, COM TINTA A BASE DE BORRACHA CLORADA</t>
  </si>
  <si>
    <t xml:space="preserve"> 14.15.4 </t>
  </si>
  <si>
    <t xml:space="preserve"> P650-PAV-008 </t>
  </si>
  <si>
    <t>PINTURA DE DEMARCAÇÃO DE VAGAS COM BORRACHA CLORADA, E = 5 CM, APLICAÇÃO MANUAL. ADAPTADA SINAPI 102505</t>
  </si>
  <si>
    <t xml:space="preserve"> 15 </t>
  </si>
  <si>
    <t>COBERTURA ESTACIONAMENTO</t>
  </si>
  <si>
    <t xml:space="preserve"> 15.1 </t>
  </si>
  <si>
    <t xml:space="preserve"> P650-COB-02 </t>
  </si>
  <si>
    <t>ESTRUTURA METALICA COBERTURA DO ESTACIONAMENTO CONFORME PROJETO PADRÃO, INCLUSO TELHAMENTO, FUNDO E PINTURA CONFORME PROJETO. UNIDADE EM ÁREA DE PROJEÇÃO</t>
  </si>
  <si>
    <t xml:space="preserve"> 16 </t>
  </si>
  <si>
    <t>SERVIÇOS EXTERNOS</t>
  </si>
  <si>
    <t xml:space="preserve"> 16.1 </t>
  </si>
  <si>
    <t xml:space="preserve"> C4726 </t>
  </si>
  <si>
    <t>SEINFRA</t>
  </si>
  <si>
    <t>CERCA/GRADIL NYLOFOR H=2,03M, MALHA 5 X 20CM - FIO 5,00MM, COM FIXADORES DE POLIAMIDA EM POSTE 40 x 60 MM CHUMBADOS EM BASE DE CONCRETO (EXCLUSIVE ESTA) , REVESTIDOS EM POLIESTER POR PROCESSO DE PINTURA ELETROSTÁTICA (GRADIL E POSTE), NAS CORES VERDE OU BRANCA - FORNECIMENTO E INSTALAÇÃO</t>
  </si>
  <si>
    <t xml:space="preserve"> 16.2 </t>
  </si>
  <si>
    <t xml:space="preserve"> P650-SET-001 </t>
  </si>
  <si>
    <t>ALVENARIA DE BLOCOS DE CONCRETO DE FECHAMENTO DE MUROS - CONFORME DETALHE ESPECÍFICO DE PROJETO</t>
  </si>
  <si>
    <t xml:space="preserve"> 16.3 </t>
  </si>
  <si>
    <t xml:space="preserve"> 16.4 </t>
  </si>
  <si>
    <t xml:space="preserve"> 11000 </t>
  </si>
  <si>
    <t>Tela em aço inoxidável, padrão moeda, fixada em moldura constituída de cantoneira de 3/4 x 3/4 x 1/8"</t>
  </si>
  <si>
    <t xml:space="preserve"> 16.5 </t>
  </si>
  <si>
    <t xml:space="preserve"> C4556 </t>
  </si>
  <si>
    <t>PORTÃO PIVOTANTE NYLOFOR, COMPOSTO DE QUADRO, PAINÉIS E ACESSÓRIOS COM PINTURA ELETROSTÁTICA COM TINTA POLIESTER, NAS CORES VERDE OU BRANCA, COM POSTE EM AÇO REVESTIDO, COR VERDE OU BRANCA - FORNECIMENTO E MONTAGEM</t>
  </si>
  <si>
    <t xml:space="preserve"> 16.6 </t>
  </si>
  <si>
    <t xml:space="preserve"> 1874 </t>
  </si>
  <si>
    <t>Fornecimento de cadeado 50mm</t>
  </si>
  <si>
    <t xml:space="preserve"> 16.7 </t>
  </si>
  <si>
    <t xml:space="preserve"> P650-DIV-002 </t>
  </si>
  <si>
    <t>PORTÃO DE CORRER, EM FOLHA METÁLICA, 5 METROS, COM BATENTE EM TUBO DE AÇO 80X80MM, INCLUSO TRILHO EM CANTONEIRA 1.1/2"X1/8" E MOTOR PARA AUTOMAÇÃO - ADAPTADO ORSE 12989</t>
  </si>
  <si>
    <t xml:space="preserve"> 16.10 </t>
  </si>
  <si>
    <t>GRAMA</t>
  </si>
  <si>
    <t xml:space="preserve"> 16.10.1 </t>
  </si>
  <si>
    <t xml:space="preserve"> 103946 </t>
  </si>
  <si>
    <t>PLANTIO DE GRAMA ESMERALDA OU SÃO CARLOS OU CURITIBANA, EM PLACAS. AF_07/2024</t>
  </si>
  <si>
    <t xml:space="preserve"> 16.10.2 </t>
  </si>
  <si>
    <t xml:space="preserve"> 00007253 </t>
  </si>
  <si>
    <t>TERRA VEGETAL (GRANEL)</t>
  </si>
  <si>
    <t xml:space="preserve"> 16.10.3 </t>
  </si>
  <si>
    <t xml:space="preserve"> ED-31449 </t>
  </si>
  <si>
    <t>ARGILA EXPANDIDA, INCLUSIVE FORNECIMENTO E ESPALHAMENTO MANUAL</t>
  </si>
  <si>
    <t xml:space="preserve"> 17 </t>
  </si>
  <si>
    <t>DIVERSOS</t>
  </si>
  <si>
    <t xml:space="preserve"> 17.1 </t>
  </si>
  <si>
    <t xml:space="preserve"> P650-PAV-009 </t>
  </si>
  <si>
    <t>MASTRO EM FERRO GALVANIZADO, TUBO INDUSTRIAL 3", FIXADO SOBRE BASE DE CONCRETO, COM CATRACA, ROLDANAS E AÇO E CORDÕES DE NYLON PARA IÇAMENTO DE BANDEIRAS</t>
  </si>
  <si>
    <t xml:space="preserve"> 17.2 </t>
  </si>
  <si>
    <t xml:space="preserve"> C.C.FRB.44001 </t>
  </si>
  <si>
    <t>Bicicletário em estrutura tubular galvanizada a frio diam=2", fixado com parafuso chumbador parabolt, acabamento com pintura metálica em esmalte sintético cinza grafite</t>
  </si>
  <si>
    <t xml:space="preserve"> 17.3 </t>
  </si>
  <si>
    <t xml:space="preserve"> P650-DIV-010 </t>
  </si>
  <si>
    <t>Lixeira externa tipo contêiner, em aço, com duas baias, capacidade mínima 1600 litros</t>
  </si>
  <si>
    <t xml:space="preserve"> 17.4 </t>
  </si>
  <si>
    <t xml:space="preserve"> P650-DIV-001 </t>
  </si>
  <si>
    <t>OLHAL EM AÇO INOX 316, FORJADO DE UMA ÚNICA PEÇA SÓLIDA, COM FIXAÇÃO ATRAVÉS DE CHUMBAMENTO QUÍMICO</t>
  </si>
  <si>
    <t xml:space="preserve"> 17.5 </t>
  </si>
  <si>
    <t xml:space="preserve"> P650-PAV-010 </t>
  </si>
  <si>
    <t>Lixeiras container com rodas - 1,09m x 1,41m - sem pedal, com capacidade mínima 450 kg e 1000 litros</t>
  </si>
  <si>
    <t xml:space="preserve"> 17.6 </t>
  </si>
  <si>
    <t xml:space="preserve"> P650-DIV-012 </t>
  </si>
  <si>
    <t>PROTEÇÃO DAS DIVISORIAS E PISOS COM PROTEÇÃO MECÂNICA COM PAPELÃO ONDULADO PARA PROTEÇÃO DAS MESMAS DURANTE A OBRA</t>
  </si>
  <si>
    <t xml:space="preserve"> 17.7 </t>
  </si>
  <si>
    <t xml:space="preserve"> C.C.NVA.27004 </t>
  </si>
  <si>
    <t>CHAPA DE MADEIRA COMPENSADA NAVAL (COM COLA FENOLICA), E = 4 MM, DE *1,60 X 2,20* M PARA PROTEÇÃO DO PISO DAS CIRCULAÇÕES E ACESSOS</t>
  </si>
  <si>
    <t>Totais -&gt;</t>
  </si>
  <si>
    <t>1.632.816,27</t>
  </si>
  <si>
    <t>3.199.747,70</t>
  </si>
  <si>
    <t>4.832.563,97</t>
  </si>
  <si>
    <t>Total sem BDI</t>
  </si>
  <si>
    <t>Total do BDI</t>
  </si>
  <si>
    <t>Total Geral</t>
  </si>
  <si>
    <t xml:space="preserve">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</si>
</sst>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#,##0.00\ %"/>
  </numFmts>
  <fonts count="26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</fonts>
  <fills count="2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6" fontId="9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6" fontId="14" fillId="15" borderId="12" xfId="0" applyNumberFormat="1" applyFont="1" applyFill="1" applyBorder="1" applyAlignment="1">
      <alignment horizontal="right" vertical="top" wrapText="1"/>
    </xf>
    <xf numFmtId="0" fontId="15" fillId="16" borderId="13" xfId="0" applyFont="1" applyFill="1" applyBorder="1" applyAlignment="1">
      <alignment horizontal="left" vertical="top" wrapText="1"/>
    </xf>
    <xf numFmtId="0" fontId="16" fillId="17" borderId="14" xfId="0" applyFont="1" applyFill="1" applyBorder="1" applyAlignment="1">
      <alignment horizontal="center" vertical="top" wrapText="1"/>
    </xf>
    <xf numFmtId="0" fontId="17" fillId="18" borderId="15" xfId="0" applyFont="1" applyFill="1" applyBorder="1" applyAlignment="1">
      <alignment horizontal="right" vertical="top" wrapText="1"/>
    </xf>
    <xf numFmtId="4" fontId="18" fillId="19" borderId="16" xfId="0" applyNumberFormat="1" applyFont="1" applyFill="1" applyBorder="1" applyAlignment="1">
      <alignment horizontal="right" vertical="top" wrapText="1"/>
    </xf>
    <xf numFmtId="166" fontId="19" fillId="20" borderId="17" xfId="0" applyNumberFormat="1" applyFont="1" applyFill="1" applyBorder="1" applyAlignment="1">
      <alignment horizontal="right" vertical="top" wrapText="1"/>
    </xf>
    <xf numFmtId="0" fontId="20" fillId="21" borderId="0" xfId="0" applyFont="1" applyFill="1" applyAlignment="1">
      <alignment horizontal="left" vertical="top" wrapText="1"/>
    </xf>
    <xf numFmtId="0" fontId="21" fillId="22" borderId="0" xfId="0" applyFont="1" applyFill="1" applyAlignment="1">
      <alignment horizontal="center" vertical="top" wrapText="1"/>
    </xf>
    <xf numFmtId="0" fontId="22" fillId="23" borderId="0" xfId="0" applyFont="1" applyFill="1" applyAlignment="1">
      <alignment horizontal="right" vertical="top" wrapText="1"/>
    </xf>
    <xf numFmtId="0" fontId="24" fillId="25" borderId="0" xfId="0" applyFont="1" applyFill="1" applyAlignment="1">
      <alignment horizontal="left" vertical="top" wrapText="1"/>
    </xf>
    <xf numFmtId="0" fontId="25" fillId="26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20" fillId="21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22" fillId="23" borderId="0" xfId="0" applyFont="1" applyFill="1" applyAlignment="1">
      <alignment horizontal="right" vertical="top" wrapText="1"/>
    </xf>
    <xf numFmtId="4" fontId="23" fillId="24" borderId="0" xfId="0" applyNumberFormat="1" applyFont="1" applyFill="1" applyAlignment="1">
      <alignment horizontal="right" vertical="top" wrapText="1"/>
    </xf>
    <xf numFmtId="0" fontId="25" fillId="26" borderId="0" xfId="0" applyFont="1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857250" cy="13335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3"/>
  <sheetViews>
    <sheetView tabSelected="1" showOutlineSymbols="0" showWhiteSpace="0" workbookViewId="0">
      <selection activeCell="H13" sqref="H13"/>
    </sheetView>
  </sheetViews>
  <sheetFormatPr defaultRowHeight="14.25" x14ac:dyDescent="0.2"/>
  <cols>
    <col min="1" max="3" width="10" bestFit="1" customWidth="1"/>
    <col min="4" max="4" width="60" bestFit="1" customWidth="1"/>
    <col min="5" max="5" width="5" bestFit="1" customWidth="1"/>
    <col min="6" max="14" width="10" bestFit="1" customWidth="1"/>
  </cols>
  <sheetData>
    <row r="1" spans="1:14" ht="15" x14ac:dyDescent="0.2">
      <c r="A1" s="1"/>
      <c r="B1" s="1"/>
      <c r="C1" s="1"/>
      <c r="D1" s="1" t="s">
        <v>0</v>
      </c>
      <c r="E1" s="22" t="s">
        <v>1</v>
      </c>
      <c r="F1" s="22"/>
      <c r="G1" s="22"/>
      <c r="H1" s="22" t="s">
        <v>2</v>
      </c>
      <c r="I1" s="22"/>
      <c r="J1" s="22"/>
      <c r="K1" s="22" t="s">
        <v>3</v>
      </c>
      <c r="L1" s="22"/>
      <c r="M1" s="22"/>
      <c r="N1" s="22"/>
    </row>
    <row r="2" spans="1:14" ht="80.099999999999994" customHeight="1" x14ac:dyDescent="0.2">
      <c r="A2" s="17"/>
      <c r="B2" s="17"/>
      <c r="C2" s="17"/>
      <c r="D2" s="17" t="s">
        <v>4</v>
      </c>
      <c r="E2" s="23" t="s">
        <v>5</v>
      </c>
      <c r="F2" s="23"/>
      <c r="G2" s="23"/>
      <c r="H2" s="23" t="s">
        <v>6</v>
      </c>
      <c r="I2" s="23"/>
      <c r="J2" s="23"/>
      <c r="K2" s="23" t="s">
        <v>7</v>
      </c>
      <c r="L2" s="23"/>
      <c r="M2" s="23"/>
      <c r="N2" s="23"/>
    </row>
    <row r="3" spans="1:14" ht="15" x14ac:dyDescent="0.25">
      <c r="A3" s="24" t="s">
        <v>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14" ht="15" customHeight="1" x14ac:dyDescent="0.2">
      <c r="A4" s="26" t="s">
        <v>9</v>
      </c>
      <c r="B4" s="27" t="s">
        <v>10</v>
      </c>
      <c r="C4" s="26" t="s">
        <v>11</v>
      </c>
      <c r="D4" s="26" t="s">
        <v>12</v>
      </c>
      <c r="E4" s="28" t="s">
        <v>13</v>
      </c>
      <c r="F4" s="27" t="s">
        <v>14</v>
      </c>
      <c r="G4" s="27" t="s">
        <v>15</v>
      </c>
      <c r="H4" s="28" t="s">
        <v>16</v>
      </c>
      <c r="I4" s="26"/>
      <c r="J4" s="26"/>
      <c r="K4" s="28" t="s">
        <v>17</v>
      </c>
      <c r="L4" s="26"/>
      <c r="M4" s="26"/>
      <c r="N4" s="27" t="s">
        <v>18</v>
      </c>
    </row>
    <row r="5" spans="1:14" ht="15" customHeight="1" x14ac:dyDescent="0.2">
      <c r="A5" s="27"/>
      <c r="B5" s="27"/>
      <c r="C5" s="27"/>
      <c r="D5" s="27"/>
      <c r="E5" s="27"/>
      <c r="F5" s="27"/>
      <c r="G5" s="27"/>
      <c r="H5" s="2" t="s">
        <v>19</v>
      </c>
      <c r="I5" s="2" t="s">
        <v>20</v>
      </c>
      <c r="J5" s="2" t="s">
        <v>17</v>
      </c>
      <c r="K5" s="2" t="s">
        <v>19</v>
      </c>
      <c r="L5" s="2" t="s">
        <v>20</v>
      </c>
      <c r="M5" s="2" t="s">
        <v>17</v>
      </c>
      <c r="N5" s="27"/>
    </row>
    <row r="6" spans="1:14" ht="24" customHeight="1" x14ac:dyDescent="0.2">
      <c r="A6" s="3" t="s">
        <v>21</v>
      </c>
      <c r="B6" s="3"/>
      <c r="C6" s="3"/>
      <c r="D6" s="3" t="s">
        <v>22</v>
      </c>
      <c r="E6" s="3"/>
      <c r="F6" s="4"/>
      <c r="G6" s="3"/>
      <c r="H6" s="3"/>
      <c r="I6" s="3"/>
      <c r="J6" s="3"/>
      <c r="K6" s="3"/>
      <c r="L6" s="3"/>
      <c r="M6" s="5">
        <v>241223.98</v>
      </c>
      <c r="N6" s="6">
        <f t="shared" ref="N6:N37" si="0">M6 / 4832563.97</f>
        <v>4.9916355271754434E-2</v>
      </c>
    </row>
    <row r="7" spans="1:14" ht="24" customHeight="1" x14ac:dyDescent="0.2">
      <c r="A7" s="3" t="s">
        <v>23</v>
      </c>
      <c r="B7" s="3"/>
      <c r="C7" s="3"/>
      <c r="D7" s="3" t="s">
        <v>24</v>
      </c>
      <c r="E7" s="3"/>
      <c r="F7" s="4"/>
      <c r="G7" s="3"/>
      <c r="H7" s="3"/>
      <c r="I7" s="3"/>
      <c r="J7" s="3"/>
      <c r="K7" s="3"/>
      <c r="L7" s="3"/>
      <c r="M7" s="5">
        <v>233077.29</v>
      </c>
      <c r="N7" s="6">
        <f t="shared" si="0"/>
        <v>4.8230564860996555E-2</v>
      </c>
    </row>
    <row r="8" spans="1:14" ht="39" customHeight="1" x14ac:dyDescent="0.2">
      <c r="A8" s="7" t="s">
        <v>25</v>
      </c>
      <c r="B8" s="9" t="s">
        <v>26</v>
      </c>
      <c r="C8" s="7" t="s">
        <v>27</v>
      </c>
      <c r="D8" s="7" t="s">
        <v>28</v>
      </c>
      <c r="E8" s="8" t="s">
        <v>29</v>
      </c>
      <c r="F8" s="9">
        <v>538.16999999999996</v>
      </c>
      <c r="G8" s="10">
        <v>275.07</v>
      </c>
      <c r="H8" s="10">
        <v>192.74</v>
      </c>
      <c r="I8" s="10">
        <v>141.33000000000001</v>
      </c>
      <c r="J8" s="10">
        <f>TRUNC(G8 * (1 + 21.45 / 100), 2)</f>
        <v>334.07</v>
      </c>
      <c r="K8" s="10">
        <f>TRUNC(F8 * H8, 2)</f>
        <v>103726.88</v>
      </c>
      <c r="L8" s="10">
        <f>M8 - K8</f>
        <v>76059.570000000007</v>
      </c>
      <c r="M8" s="10">
        <f>TRUNC(F8 * J8, 2)</f>
        <v>179786.45</v>
      </c>
      <c r="N8" s="11">
        <f t="shared" si="0"/>
        <v>3.7203118492811181E-2</v>
      </c>
    </row>
    <row r="9" spans="1:14" ht="39" customHeight="1" x14ac:dyDescent="0.2">
      <c r="A9" s="12" t="s">
        <v>30</v>
      </c>
      <c r="B9" s="14" t="s">
        <v>31</v>
      </c>
      <c r="C9" s="12" t="s">
        <v>27</v>
      </c>
      <c r="D9" s="12" t="s">
        <v>32</v>
      </c>
      <c r="E9" s="13" t="s">
        <v>33</v>
      </c>
      <c r="F9" s="14">
        <v>56.95</v>
      </c>
      <c r="G9" s="15">
        <v>495.3</v>
      </c>
      <c r="H9" s="15">
        <v>0</v>
      </c>
      <c r="I9" s="15">
        <v>549.23</v>
      </c>
      <c r="J9" s="15" t="str">
        <f>TRUNC(G9 * (1 + 10.89 / 100), 2) &amp;CHAR(10)&amp; "(10.89%)"</f>
        <v>549,23
(10.89%)</v>
      </c>
      <c r="K9" s="15">
        <f>TRUNC(F9 * H9, 2)</f>
        <v>0</v>
      </c>
      <c r="L9" s="15">
        <f>M9 - K9</f>
        <v>31278.639999999999</v>
      </c>
      <c r="M9" s="15">
        <f>TRUNC((F9 * 1 ) * TRUNC(G9 * (1 + 10.89 / 100), 2), 2)</f>
        <v>31278.639999999999</v>
      </c>
      <c r="N9" s="16">
        <f t="shared" si="0"/>
        <v>6.4724730379513221E-3</v>
      </c>
    </row>
    <row r="10" spans="1:14" ht="26.1" customHeight="1" x14ac:dyDescent="0.2">
      <c r="A10" s="7" t="s">
        <v>34</v>
      </c>
      <c r="B10" s="9" t="s">
        <v>35</v>
      </c>
      <c r="C10" s="7" t="s">
        <v>27</v>
      </c>
      <c r="D10" s="7" t="s">
        <v>36</v>
      </c>
      <c r="E10" s="8" t="s">
        <v>33</v>
      </c>
      <c r="F10" s="9">
        <v>59.95</v>
      </c>
      <c r="G10" s="10">
        <v>54</v>
      </c>
      <c r="H10" s="10">
        <v>47.22</v>
      </c>
      <c r="I10" s="10">
        <v>18.36</v>
      </c>
      <c r="J10" s="10">
        <f>TRUNC(G10 * (1 + 21.45 / 100), 2)</f>
        <v>65.58</v>
      </c>
      <c r="K10" s="10">
        <f>TRUNC(F10 * H10, 2)</f>
        <v>2830.83</v>
      </c>
      <c r="L10" s="10">
        <f>M10 - K10</f>
        <v>1100.69</v>
      </c>
      <c r="M10" s="10">
        <f>TRUNC(F10 * J10, 2)</f>
        <v>3931.52</v>
      </c>
      <c r="N10" s="11">
        <f t="shared" si="0"/>
        <v>8.1354743039231822E-4</v>
      </c>
    </row>
    <row r="11" spans="1:14" ht="26.1" customHeight="1" x14ac:dyDescent="0.2">
      <c r="A11" s="7" t="s">
        <v>37</v>
      </c>
      <c r="B11" s="9" t="s">
        <v>38</v>
      </c>
      <c r="C11" s="7" t="s">
        <v>27</v>
      </c>
      <c r="D11" s="7" t="s">
        <v>39</v>
      </c>
      <c r="E11" s="8" t="s">
        <v>40</v>
      </c>
      <c r="F11" s="9">
        <v>2004.51</v>
      </c>
      <c r="G11" s="10">
        <v>7.43</v>
      </c>
      <c r="H11" s="10">
        <v>0.17</v>
      </c>
      <c r="I11" s="10">
        <v>8.85</v>
      </c>
      <c r="J11" s="10">
        <f>TRUNC(G11 * (1 + 21.45 / 100), 2)</f>
        <v>9.02</v>
      </c>
      <c r="K11" s="10">
        <f>TRUNC(F11 * H11, 2)</f>
        <v>340.76</v>
      </c>
      <c r="L11" s="10">
        <f>M11 - K11</f>
        <v>17739.920000000002</v>
      </c>
      <c r="M11" s="10">
        <f>TRUNC(F11 * J11, 2)</f>
        <v>18080.68</v>
      </c>
      <c r="N11" s="11">
        <f t="shared" si="0"/>
        <v>3.7414258998417359E-3</v>
      </c>
    </row>
    <row r="12" spans="1:14" ht="24" customHeight="1" x14ac:dyDescent="0.2">
      <c r="A12" s="3" t="s">
        <v>41</v>
      </c>
      <c r="B12" s="3"/>
      <c r="C12" s="3"/>
      <c r="D12" s="3" t="s">
        <v>42</v>
      </c>
      <c r="E12" s="3"/>
      <c r="F12" s="4"/>
      <c r="G12" s="3"/>
      <c r="H12" s="3"/>
      <c r="I12" s="3"/>
      <c r="J12" s="3"/>
      <c r="K12" s="3"/>
      <c r="L12" s="3"/>
      <c r="M12" s="5">
        <v>8146.69</v>
      </c>
      <c r="N12" s="6">
        <f t="shared" si="0"/>
        <v>1.6857904107578736E-3</v>
      </c>
    </row>
    <row r="13" spans="1:14" ht="104.1" customHeight="1" x14ac:dyDescent="0.2">
      <c r="A13" s="7" t="s">
        <v>43</v>
      </c>
      <c r="B13" s="9" t="s">
        <v>44</v>
      </c>
      <c r="C13" s="7" t="s">
        <v>45</v>
      </c>
      <c r="D13" s="7" t="s">
        <v>46</v>
      </c>
      <c r="E13" s="8" t="s">
        <v>47</v>
      </c>
      <c r="F13" s="9">
        <v>13.73</v>
      </c>
      <c r="G13" s="10">
        <v>488.56</v>
      </c>
      <c r="H13" s="10">
        <v>133.51</v>
      </c>
      <c r="I13" s="10">
        <v>459.84</v>
      </c>
      <c r="J13" s="10">
        <f>TRUNC(G13 * (1 + 21.45 / 100), 2)</f>
        <v>593.35</v>
      </c>
      <c r="K13" s="10">
        <f>TRUNC(F13 * H13, 2)</f>
        <v>1833.09</v>
      </c>
      <c r="L13" s="10">
        <f>M13 - K13</f>
        <v>6313.5999999999995</v>
      </c>
      <c r="M13" s="10">
        <f>TRUNC(F13 * J13, 2)</f>
        <v>8146.69</v>
      </c>
      <c r="N13" s="11">
        <f t="shared" si="0"/>
        <v>1.6857904107578736E-3</v>
      </c>
    </row>
    <row r="14" spans="1:14" ht="24" customHeight="1" x14ac:dyDescent="0.2">
      <c r="A14" s="3" t="s">
        <v>48</v>
      </c>
      <c r="B14" s="3"/>
      <c r="C14" s="3"/>
      <c r="D14" s="3" t="s">
        <v>49</v>
      </c>
      <c r="E14" s="3"/>
      <c r="F14" s="4"/>
      <c r="G14" s="3"/>
      <c r="H14" s="3"/>
      <c r="I14" s="3"/>
      <c r="J14" s="3"/>
      <c r="K14" s="3"/>
      <c r="L14" s="3"/>
      <c r="M14" s="5">
        <v>567380.75</v>
      </c>
      <c r="N14" s="6">
        <f t="shared" si="0"/>
        <v>0.11740780950283003</v>
      </c>
    </row>
    <row r="15" spans="1:14" ht="182.1" customHeight="1" x14ac:dyDescent="0.2">
      <c r="A15" s="7" t="s">
        <v>50</v>
      </c>
      <c r="B15" s="9" t="s">
        <v>51</v>
      </c>
      <c r="C15" s="7" t="s">
        <v>45</v>
      </c>
      <c r="D15" s="7" t="s">
        <v>52</v>
      </c>
      <c r="E15" s="8" t="s">
        <v>29</v>
      </c>
      <c r="F15" s="9">
        <v>301.33999999999997</v>
      </c>
      <c r="G15" s="10">
        <v>726.06</v>
      </c>
      <c r="H15" s="10">
        <v>352.71</v>
      </c>
      <c r="I15" s="10">
        <v>529.08000000000004</v>
      </c>
      <c r="J15" s="10">
        <f>TRUNC(G15 * (1 + 21.45 / 100), 2)</f>
        <v>881.79</v>
      </c>
      <c r="K15" s="10">
        <f>TRUNC(F15 * H15, 2)</f>
        <v>106285.63</v>
      </c>
      <c r="L15" s="10">
        <f>M15 - K15</f>
        <v>159432.96000000002</v>
      </c>
      <c r="M15" s="10">
        <f>TRUNC(F15 * J15, 2)</f>
        <v>265718.59000000003</v>
      </c>
      <c r="N15" s="11">
        <f t="shared" si="0"/>
        <v>5.4985012438438563E-2</v>
      </c>
    </row>
    <row r="16" spans="1:14" ht="39" customHeight="1" x14ac:dyDescent="0.2">
      <c r="A16" s="7" t="s">
        <v>53</v>
      </c>
      <c r="B16" s="9" t="s">
        <v>54</v>
      </c>
      <c r="C16" s="7" t="s">
        <v>45</v>
      </c>
      <c r="D16" s="7" t="s">
        <v>55</v>
      </c>
      <c r="E16" s="8" t="s">
        <v>29</v>
      </c>
      <c r="F16" s="9">
        <v>2.48</v>
      </c>
      <c r="G16" s="10">
        <v>1108</v>
      </c>
      <c r="H16" s="10">
        <v>134.56</v>
      </c>
      <c r="I16" s="10">
        <v>1211.0999999999999</v>
      </c>
      <c r="J16" s="10">
        <f>TRUNC(G16 * (1 + 21.45 / 100), 2)</f>
        <v>1345.66</v>
      </c>
      <c r="K16" s="10">
        <f>TRUNC(F16 * H16, 2)</f>
        <v>333.7</v>
      </c>
      <c r="L16" s="10">
        <f>M16 - K16</f>
        <v>3003.53</v>
      </c>
      <c r="M16" s="10">
        <f>TRUNC(F16 * J16, 2)</f>
        <v>3337.23</v>
      </c>
      <c r="N16" s="11">
        <f t="shared" si="0"/>
        <v>6.9057130349792347E-4</v>
      </c>
    </row>
    <row r="17" spans="1:14" ht="78" customHeight="1" x14ac:dyDescent="0.2">
      <c r="A17" s="7" t="s">
        <v>56</v>
      </c>
      <c r="B17" s="9" t="s">
        <v>57</v>
      </c>
      <c r="C17" s="7" t="s">
        <v>45</v>
      </c>
      <c r="D17" s="7" t="s">
        <v>58</v>
      </c>
      <c r="E17" s="8" t="s">
        <v>59</v>
      </c>
      <c r="F17" s="9">
        <v>33</v>
      </c>
      <c r="G17" s="10">
        <v>2890</v>
      </c>
      <c r="H17" s="10">
        <v>877.47</v>
      </c>
      <c r="I17" s="10">
        <v>2632.43</v>
      </c>
      <c r="J17" s="10">
        <f>TRUNC(G17 * (1 + 21.45 / 100), 2)</f>
        <v>3509.9</v>
      </c>
      <c r="K17" s="10">
        <f>TRUNC(F17 * H17, 2)</f>
        <v>28956.51</v>
      </c>
      <c r="L17" s="10">
        <f>M17 - K17</f>
        <v>86870.19</v>
      </c>
      <c r="M17" s="10">
        <f>TRUNC(F17 * J17, 2)</f>
        <v>115826.7</v>
      </c>
      <c r="N17" s="11">
        <f t="shared" si="0"/>
        <v>2.3967960014402045E-2</v>
      </c>
    </row>
    <row r="18" spans="1:14" ht="78" customHeight="1" x14ac:dyDescent="0.2">
      <c r="A18" s="7" t="s">
        <v>60</v>
      </c>
      <c r="B18" s="9" t="s">
        <v>61</v>
      </c>
      <c r="C18" s="7" t="s">
        <v>45</v>
      </c>
      <c r="D18" s="7" t="s">
        <v>62</v>
      </c>
      <c r="E18" s="8" t="s">
        <v>59</v>
      </c>
      <c r="F18" s="9">
        <v>3</v>
      </c>
      <c r="G18" s="10">
        <v>5175.8</v>
      </c>
      <c r="H18" s="10">
        <v>2514.4</v>
      </c>
      <c r="I18" s="10">
        <v>3771.6</v>
      </c>
      <c r="J18" s="10">
        <f>TRUNC(G18 * (1 + 21.45 / 100), 2)</f>
        <v>6286</v>
      </c>
      <c r="K18" s="10">
        <f>TRUNC(F18 * H18, 2)</f>
        <v>7543.2</v>
      </c>
      <c r="L18" s="10">
        <f>M18 - K18</f>
        <v>11314.8</v>
      </c>
      <c r="M18" s="10">
        <f>TRUNC(F18 * J18, 2)</f>
        <v>18858</v>
      </c>
      <c r="N18" s="11">
        <f t="shared" si="0"/>
        <v>3.9022763313777721E-3</v>
      </c>
    </row>
    <row r="19" spans="1:14" ht="24" customHeight="1" x14ac:dyDescent="0.2">
      <c r="A19" s="3" t="s">
        <v>63</v>
      </c>
      <c r="B19" s="3"/>
      <c r="C19" s="3"/>
      <c r="D19" s="3" t="s">
        <v>64</v>
      </c>
      <c r="E19" s="3"/>
      <c r="F19" s="4"/>
      <c r="G19" s="3"/>
      <c r="H19" s="3"/>
      <c r="I19" s="3"/>
      <c r="J19" s="3"/>
      <c r="K19" s="3"/>
      <c r="L19" s="3"/>
      <c r="M19" s="5">
        <v>48651.02</v>
      </c>
      <c r="N19" s="6">
        <f t="shared" si="0"/>
        <v>1.0067330779689606E-2</v>
      </c>
    </row>
    <row r="20" spans="1:14" ht="39" customHeight="1" x14ac:dyDescent="0.2">
      <c r="A20" s="7" t="s">
        <v>65</v>
      </c>
      <c r="B20" s="9" t="s">
        <v>66</v>
      </c>
      <c r="C20" s="7" t="s">
        <v>27</v>
      </c>
      <c r="D20" s="7" t="s">
        <v>67</v>
      </c>
      <c r="E20" s="8" t="s">
        <v>29</v>
      </c>
      <c r="F20" s="9">
        <v>183.05</v>
      </c>
      <c r="G20" s="10">
        <v>183.15</v>
      </c>
      <c r="H20" s="10">
        <v>29.88</v>
      </c>
      <c r="I20" s="10">
        <v>192.55</v>
      </c>
      <c r="J20" s="10">
        <f>TRUNC(G20 * (1 + 21.45 / 100), 2)</f>
        <v>222.43</v>
      </c>
      <c r="K20" s="10">
        <f>TRUNC(F20 * H20, 2)</f>
        <v>5469.53</v>
      </c>
      <c r="L20" s="10">
        <f>M20 - K20</f>
        <v>35246.28</v>
      </c>
      <c r="M20" s="10">
        <f>TRUNC(F20 * J20, 2)</f>
        <v>40715.81</v>
      </c>
      <c r="N20" s="11">
        <f t="shared" si="0"/>
        <v>8.4253018175773891E-3</v>
      </c>
    </row>
    <row r="21" spans="1:14" ht="26.1" customHeight="1" x14ac:dyDescent="0.2">
      <c r="A21" s="7" t="s">
        <v>68</v>
      </c>
      <c r="B21" s="9" t="s">
        <v>69</v>
      </c>
      <c r="C21" s="7" t="s">
        <v>70</v>
      </c>
      <c r="D21" s="7" t="s">
        <v>71</v>
      </c>
      <c r="E21" s="8" t="s">
        <v>29</v>
      </c>
      <c r="F21" s="9">
        <v>183.05</v>
      </c>
      <c r="G21" s="10">
        <v>35.700000000000003</v>
      </c>
      <c r="H21" s="10">
        <v>0</v>
      </c>
      <c r="I21" s="10">
        <v>43.35</v>
      </c>
      <c r="J21" s="10">
        <f>TRUNC(G21 * (1 + 21.45 / 100), 2)</f>
        <v>43.35</v>
      </c>
      <c r="K21" s="10">
        <f>TRUNC(F21 * H21, 2)</f>
        <v>0</v>
      </c>
      <c r="L21" s="10">
        <f>M21 - K21</f>
        <v>7935.21</v>
      </c>
      <c r="M21" s="10">
        <f>TRUNC(F21 * J21, 2)</f>
        <v>7935.21</v>
      </c>
      <c r="N21" s="11">
        <f t="shared" si="0"/>
        <v>1.642028962112218E-3</v>
      </c>
    </row>
    <row r="22" spans="1:14" ht="24" customHeight="1" x14ac:dyDescent="0.2">
      <c r="A22" s="3" t="s">
        <v>72</v>
      </c>
      <c r="B22" s="3"/>
      <c r="C22" s="3"/>
      <c r="D22" s="3" t="s">
        <v>73</v>
      </c>
      <c r="E22" s="3"/>
      <c r="F22" s="4"/>
      <c r="G22" s="3"/>
      <c r="H22" s="3"/>
      <c r="I22" s="3"/>
      <c r="J22" s="3"/>
      <c r="K22" s="3"/>
      <c r="L22" s="3"/>
      <c r="M22" s="5">
        <v>36737.85</v>
      </c>
      <c r="N22" s="6">
        <f t="shared" si="0"/>
        <v>7.6021445816474107E-3</v>
      </c>
    </row>
    <row r="23" spans="1:14" ht="51.95" customHeight="1" x14ac:dyDescent="0.2">
      <c r="A23" s="7" t="s">
        <v>74</v>
      </c>
      <c r="B23" s="9" t="s">
        <v>75</v>
      </c>
      <c r="C23" s="7" t="s">
        <v>27</v>
      </c>
      <c r="D23" s="7" t="s">
        <v>76</v>
      </c>
      <c r="E23" s="8" t="s">
        <v>29</v>
      </c>
      <c r="F23" s="9">
        <v>187.17</v>
      </c>
      <c r="G23" s="10">
        <v>83.66</v>
      </c>
      <c r="H23" s="10">
        <v>40.98</v>
      </c>
      <c r="I23" s="10">
        <v>60.62</v>
      </c>
      <c r="J23" s="10">
        <f t="shared" ref="J23:J28" si="1">TRUNC(G23 * (1 + 21.45 / 100), 2)</f>
        <v>101.6</v>
      </c>
      <c r="K23" s="10">
        <f t="shared" ref="K23:K28" si="2">TRUNC(F23 * H23, 2)</f>
        <v>7670.22</v>
      </c>
      <c r="L23" s="10">
        <f t="shared" ref="L23:L28" si="3">M23 - K23</f>
        <v>11346.25</v>
      </c>
      <c r="M23" s="10">
        <f t="shared" ref="M23:M28" si="4">TRUNC(F23 * J23, 2)</f>
        <v>19016.47</v>
      </c>
      <c r="N23" s="11">
        <f t="shared" si="0"/>
        <v>3.9350684477333477E-3</v>
      </c>
    </row>
    <row r="24" spans="1:14" ht="51.95" customHeight="1" x14ac:dyDescent="0.2">
      <c r="A24" s="7" t="s">
        <v>77</v>
      </c>
      <c r="B24" s="9" t="s">
        <v>78</v>
      </c>
      <c r="C24" s="7" t="s">
        <v>27</v>
      </c>
      <c r="D24" s="7" t="s">
        <v>79</v>
      </c>
      <c r="E24" s="8" t="s">
        <v>29</v>
      </c>
      <c r="F24" s="9">
        <v>346.37</v>
      </c>
      <c r="G24" s="10">
        <v>9.8699999999999992</v>
      </c>
      <c r="H24" s="10">
        <v>7.68</v>
      </c>
      <c r="I24" s="10">
        <v>4.3</v>
      </c>
      <c r="J24" s="10">
        <f t="shared" si="1"/>
        <v>11.98</v>
      </c>
      <c r="K24" s="10">
        <f t="shared" si="2"/>
        <v>2660.12</v>
      </c>
      <c r="L24" s="10">
        <f t="shared" si="3"/>
        <v>1489.3900000000003</v>
      </c>
      <c r="M24" s="10">
        <f t="shared" si="4"/>
        <v>4149.51</v>
      </c>
      <c r="N24" s="11">
        <f t="shared" si="0"/>
        <v>8.5865599002096608E-4</v>
      </c>
    </row>
    <row r="25" spans="1:14" ht="51.95" customHeight="1" x14ac:dyDescent="0.2">
      <c r="A25" s="7" t="s">
        <v>80</v>
      </c>
      <c r="B25" s="9" t="s">
        <v>81</v>
      </c>
      <c r="C25" s="7" t="s">
        <v>27</v>
      </c>
      <c r="D25" s="7" t="s">
        <v>82</v>
      </c>
      <c r="E25" s="8" t="s">
        <v>29</v>
      </c>
      <c r="F25" s="9">
        <v>346.37</v>
      </c>
      <c r="G25" s="10">
        <v>29.97</v>
      </c>
      <c r="H25" s="10">
        <v>19.989999999999998</v>
      </c>
      <c r="I25" s="10">
        <v>16.399999999999999</v>
      </c>
      <c r="J25" s="10">
        <f t="shared" si="1"/>
        <v>36.39</v>
      </c>
      <c r="K25" s="10">
        <f t="shared" si="2"/>
        <v>6923.93</v>
      </c>
      <c r="L25" s="10">
        <f t="shared" si="3"/>
        <v>5680.4699999999993</v>
      </c>
      <c r="M25" s="10">
        <f t="shared" si="4"/>
        <v>12604.4</v>
      </c>
      <c r="N25" s="11">
        <f t="shared" si="0"/>
        <v>2.6082220697432384E-3</v>
      </c>
    </row>
    <row r="26" spans="1:14" ht="26.1" customHeight="1" x14ac:dyDescent="0.2">
      <c r="A26" s="7" t="s">
        <v>83</v>
      </c>
      <c r="B26" s="9" t="s">
        <v>84</v>
      </c>
      <c r="C26" s="7" t="s">
        <v>27</v>
      </c>
      <c r="D26" s="7" t="s">
        <v>85</v>
      </c>
      <c r="E26" s="8" t="s">
        <v>47</v>
      </c>
      <c r="F26" s="9">
        <v>59.61</v>
      </c>
      <c r="G26" s="10">
        <v>13.37</v>
      </c>
      <c r="H26" s="10">
        <v>1.95</v>
      </c>
      <c r="I26" s="10">
        <v>14.28</v>
      </c>
      <c r="J26" s="10">
        <f t="shared" si="1"/>
        <v>16.23</v>
      </c>
      <c r="K26" s="10">
        <f t="shared" si="2"/>
        <v>116.23</v>
      </c>
      <c r="L26" s="10">
        <f t="shared" si="3"/>
        <v>851.24</v>
      </c>
      <c r="M26" s="10">
        <f t="shared" si="4"/>
        <v>967.47</v>
      </c>
      <c r="N26" s="11">
        <f t="shared" si="0"/>
        <v>2.0019807414985963E-4</v>
      </c>
    </row>
    <row r="27" spans="1:14" ht="90.95" customHeight="1" x14ac:dyDescent="0.2">
      <c r="A27" s="7" t="s">
        <v>86</v>
      </c>
      <c r="B27" s="9" t="s">
        <v>87</v>
      </c>
      <c r="C27" s="7" t="s">
        <v>45</v>
      </c>
      <c r="D27" s="7" t="s">
        <v>88</v>
      </c>
      <c r="E27" s="8" t="s">
        <v>29</v>
      </c>
      <c r="F27" s="9">
        <v>22.27</v>
      </c>
      <c r="G27" s="10">
        <v>2480.36</v>
      </c>
      <c r="H27" s="10">
        <v>613.24</v>
      </c>
      <c r="I27" s="10">
        <v>2399.15</v>
      </c>
      <c r="J27" s="10">
        <f t="shared" si="1"/>
        <v>3012.39</v>
      </c>
      <c r="K27" s="10">
        <f t="shared" si="2"/>
        <v>13656.85</v>
      </c>
      <c r="L27" s="10">
        <f t="shared" si="3"/>
        <v>53429.07</v>
      </c>
      <c r="M27" s="10">
        <f t="shared" si="4"/>
        <v>67085.919999999998</v>
      </c>
      <c r="N27" s="11">
        <f t="shared" si="0"/>
        <v>1.3882055243647402E-2</v>
      </c>
    </row>
    <row r="28" spans="1:14" ht="39" customHeight="1" x14ac:dyDescent="0.2">
      <c r="A28" s="7" t="s">
        <v>89</v>
      </c>
      <c r="B28" s="9" t="s">
        <v>90</v>
      </c>
      <c r="C28" s="7" t="s">
        <v>45</v>
      </c>
      <c r="D28" s="7" t="s">
        <v>91</v>
      </c>
      <c r="E28" s="8" t="s">
        <v>47</v>
      </c>
      <c r="F28" s="9">
        <v>8.1</v>
      </c>
      <c r="G28" s="10">
        <v>1135</v>
      </c>
      <c r="H28" s="10">
        <v>44.43</v>
      </c>
      <c r="I28" s="10">
        <v>1334.02</v>
      </c>
      <c r="J28" s="10">
        <f t="shared" si="1"/>
        <v>1378.45</v>
      </c>
      <c r="K28" s="10">
        <f t="shared" si="2"/>
        <v>359.88</v>
      </c>
      <c r="L28" s="10">
        <f t="shared" si="3"/>
        <v>10805.560000000001</v>
      </c>
      <c r="M28" s="10">
        <f t="shared" si="4"/>
        <v>11165.44</v>
      </c>
      <c r="N28" s="11">
        <f t="shared" si="0"/>
        <v>2.3104588101293157E-3</v>
      </c>
    </row>
    <row r="29" spans="1:14" ht="24" customHeight="1" x14ac:dyDescent="0.2">
      <c r="A29" s="3" t="s">
        <v>92</v>
      </c>
      <c r="B29" s="3"/>
      <c r="C29" s="3"/>
      <c r="D29" s="3" t="s">
        <v>93</v>
      </c>
      <c r="E29" s="3"/>
      <c r="F29" s="4"/>
      <c r="G29" s="3"/>
      <c r="H29" s="3"/>
      <c r="I29" s="3"/>
      <c r="J29" s="3"/>
      <c r="K29" s="3"/>
      <c r="L29" s="3"/>
      <c r="M29" s="5">
        <v>608457.09</v>
      </c>
      <c r="N29" s="6">
        <f t="shared" si="0"/>
        <v>0.12590771560960837</v>
      </c>
    </row>
    <row r="30" spans="1:14" ht="24" customHeight="1" x14ac:dyDescent="0.2">
      <c r="A30" s="3" t="s">
        <v>94</v>
      </c>
      <c r="B30" s="3"/>
      <c r="C30" s="3"/>
      <c r="D30" s="3" t="s">
        <v>95</v>
      </c>
      <c r="E30" s="3"/>
      <c r="F30" s="4"/>
      <c r="G30" s="3"/>
      <c r="H30" s="3"/>
      <c r="I30" s="3"/>
      <c r="J30" s="3"/>
      <c r="K30" s="3"/>
      <c r="L30" s="3"/>
      <c r="M30" s="5">
        <v>39915.81</v>
      </c>
      <c r="N30" s="6">
        <f t="shared" si="0"/>
        <v>8.2597582251973788E-3</v>
      </c>
    </row>
    <row r="31" spans="1:14" ht="39" customHeight="1" x14ac:dyDescent="0.2">
      <c r="A31" s="12" t="s">
        <v>96</v>
      </c>
      <c r="B31" s="14" t="s">
        <v>97</v>
      </c>
      <c r="C31" s="12" t="s">
        <v>45</v>
      </c>
      <c r="D31" s="12" t="s">
        <v>98</v>
      </c>
      <c r="E31" s="13" t="s">
        <v>59</v>
      </c>
      <c r="F31" s="14">
        <v>2</v>
      </c>
      <c r="G31" s="15">
        <v>9450</v>
      </c>
      <c r="H31" s="15">
        <v>0</v>
      </c>
      <c r="I31" s="15">
        <v>10479.1</v>
      </c>
      <c r="J31" s="15" t="str">
        <f>TRUNC(G31 * (1 + 10.89 / 100), 2) &amp;CHAR(10)&amp; "(10.89%)"</f>
        <v>10479,1
(10.89%)</v>
      </c>
      <c r="K31" s="15">
        <f t="shared" ref="K31:K37" si="5">TRUNC(F31 * H31, 2)</f>
        <v>0</v>
      </c>
      <c r="L31" s="15">
        <f t="shared" ref="L31:L37" si="6">M31 - K31</f>
        <v>20958.2</v>
      </c>
      <c r="M31" s="15">
        <f>TRUNC((F31 * 1 ) * TRUNC(G31 * (1 + 10.89 / 100), 2), 2)</f>
        <v>20958.2</v>
      </c>
      <c r="N31" s="16">
        <f t="shared" si="0"/>
        <v>4.3368696472733921E-3</v>
      </c>
    </row>
    <row r="32" spans="1:14" ht="26.1" customHeight="1" x14ac:dyDescent="0.2">
      <c r="A32" s="12" t="s">
        <v>99</v>
      </c>
      <c r="B32" s="14" t="s">
        <v>100</v>
      </c>
      <c r="C32" s="12" t="s">
        <v>45</v>
      </c>
      <c r="D32" s="12" t="s">
        <v>101</v>
      </c>
      <c r="E32" s="13" t="s">
        <v>59</v>
      </c>
      <c r="F32" s="14">
        <v>1</v>
      </c>
      <c r="G32" s="15">
        <v>11750</v>
      </c>
      <c r="H32" s="15">
        <v>0</v>
      </c>
      <c r="I32" s="15">
        <v>13029.57</v>
      </c>
      <c r="J32" s="15" t="str">
        <f>TRUNC(G32 * (1 + 10.89 / 100), 2) &amp;CHAR(10)&amp; "(10.89%)"</f>
        <v>13029,57
(10.89%)</v>
      </c>
      <c r="K32" s="15">
        <f t="shared" si="5"/>
        <v>0</v>
      </c>
      <c r="L32" s="15">
        <f t="shared" si="6"/>
        <v>13029.57</v>
      </c>
      <c r="M32" s="15">
        <f>TRUNC((F32 * 1 ) * TRUNC(G32 * (1 + 10.89 / 100), 2), 2)</f>
        <v>13029.57</v>
      </c>
      <c r="N32" s="16">
        <f t="shared" si="0"/>
        <v>2.6962022812084992E-3</v>
      </c>
    </row>
    <row r="33" spans="1:14" ht="26.1" customHeight="1" x14ac:dyDescent="0.2">
      <c r="A33" s="7" t="s">
        <v>102</v>
      </c>
      <c r="B33" s="9" t="s">
        <v>103</v>
      </c>
      <c r="C33" s="7" t="s">
        <v>45</v>
      </c>
      <c r="D33" s="7" t="s">
        <v>104</v>
      </c>
      <c r="E33" s="8" t="s">
        <v>59</v>
      </c>
      <c r="F33" s="9">
        <v>2</v>
      </c>
      <c r="G33" s="10">
        <v>2440.5300000000002</v>
      </c>
      <c r="H33" s="10">
        <v>27.39</v>
      </c>
      <c r="I33" s="10">
        <v>2936.63</v>
      </c>
      <c r="J33" s="10">
        <f>TRUNC(G33 * (1 + 21.45 / 100), 2)</f>
        <v>2964.02</v>
      </c>
      <c r="K33" s="10">
        <f t="shared" si="5"/>
        <v>54.78</v>
      </c>
      <c r="L33" s="10">
        <f t="shared" si="6"/>
        <v>5873.26</v>
      </c>
      <c r="M33" s="10">
        <f>TRUNC(F33 * J33, 2)</f>
        <v>5928.04</v>
      </c>
      <c r="N33" s="11">
        <f t="shared" si="0"/>
        <v>1.2266862967154888E-3</v>
      </c>
    </row>
    <row r="34" spans="1:14" ht="39" customHeight="1" x14ac:dyDescent="0.2">
      <c r="A34" s="7" t="s">
        <v>105</v>
      </c>
      <c r="B34" s="9" t="s">
        <v>106</v>
      </c>
      <c r="C34" s="7" t="s">
        <v>45</v>
      </c>
      <c r="D34" s="7" t="s">
        <v>107</v>
      </c>
      <c r="E34" s="8" t="s">
        <v>29</v>
      </c>
      <c r="F34" s="9">
        <v>4</v>
      </c>
      <c r="G34" s="10">
        <v>1152.54</v>
      </c>
      <c r="H34" s="10">
        <v>79.069999999999993</v>
      </c>
      <c r="I34" s="10">
        <v>1320.68</v>
      </c>
      <c r="J34" s="10">
        <f>TRUNC(G34 * (1 + 21.45 / 100), 2)</f>
        <v>1399.75</v>
      </c>
      <c r="K34" s="10">
        <f t="shared" si="5"/>
        <v>316.27999999999997</v>
      </c>
      <c r="L34" s="10">
        <f t="shared" si="6"/>
        <v>5282.72</v>
      </c>
      <c r="M34" s="10">
        <f>TRUNC(F34 * J34, 2)</f>
        <v>5599</v>
      </c>
      <c r="N34" s="11">
        <f t="shared" si="0"/>
        <v>1.158598217169591E-3</v>
      </c>
    </row>
    <row r="35" spans="1:14" ht="26.1" customHeight="1" x14ac:dyDescent="0.2">
      <c r="A35" s="12" t="s">
        <v>108</v>
      </c>
      <c r="B35" s="14" t="s">
        <v>109</v>
      </c>
      <c r="C35" s="12" t="s">
        <v>45</v>
      </c>
      <c r="D35" s="12" t="s">
        <v>110</v>
      </c>
      <c r="E35" s="13" t="s">
        <v>111</v>
      </c>
      <c r="F35" s="14">
        <v>1</v>
      </c>
      <c r="G35" s="15">
        <v>18126</v>
      </c>
      <c r="H35" s="15">
        <v>0</v>
      </c>
      <c r="I35" s="15">
        <v>20099.919999999998</v>
      </c>
      <c r="J35" s="15" t="str">
        <f>TRUNC(G35 * (1 + 10.89 / 100), 2) &amp;CHAR(10)&amp; "(10.89%)"</f>
        <v>20099,92
(10.89%)</v>
      </c>
      <c r="K35" s="15">
        <f t="shared" si="5"/>
        <v>0</v>
      </c>
      <c r="L35" s="15">
        <f t="shared" si="6"/>
        <v>20099.919999999998</v>
      </c>
      <c r="M35" s="15">
        <f>TRUNC((F35 * 1 ) * TRUNC(G35 * (1 + 10.89 / 100), 2), 2)</f>
        <v>20099.919999999998</v>
      </c>
      <c r="N35" s="16">
        <f t="shared" si="0"/>
        <v>4.1592662041884986E-3</v>
      </c>
    </row>
    <row r="36" spans="1:14" ht="39" customHeight="1" x14ac:dyDescent="0.2">
      <c r="A36" s="12" t="s">
        <v>112</v>
      </c>
      <c r="B36" s="14" t="s">
        <v>113</v>
      </c>
      <c r="C36" s="12" t="s">
        <v>45</v>
      </c>
      <c r="D36" s="12" t="s">
        <v>114</v>
      </c>
      <c r="E36" s="13" t="s">
        <v>29</v>
      </c>
      <c r="F36" s="14">
        <v>277.19</v>
      </c>
      <c r="G36" s="15">
        <v>1461.77</v>
      </c>
      <c r="H36" s="15">
        <v>0</v>
      </c>
      <c r="I36" s="15">
        <v>1775.31</v>
      </c>
      <c r="J36" s="15">
        <f>TRUNC(G36 * (1 + 21.45 / 100), 2)</f>
        <v>1775.31</v>
      </c>
      <c r="K36" s="15">
        <f t="shared" si="5"/>
        <v>0</v>
      </c>
      <c r="L36" s="15">
        <f t="shared" si="6"/>
        <v>492098.17</v>
      </c>
      <c r="M36" s="15">
        <f>TRUNC(F36 * J36, 2)</f>
        <v>492098.17</v>
      </c>
      <c r="N36" s="16">
        <f t="shared" si="0"/>
        <v>0.10182962358178572</v>
      </c>
    </row>
    <row r="37" spans="1:14" ht="26.1" customHeight="1" x14ac:dyDescent="0.2">
      <c r="A37" s="7" t="s">
        <v>115</v>
      </c>
      <c r="B37" s="9" t="s">
        <v>116</v>
      </c>
      <c r="C37" s="7" t="s">
        <v>45</v>
      </c>
      <c r="D37" s="7" t="s">
        <v>117</v>
      </c>
      <c r="E37" s="8" t="s">
        <v>29</v>
      </c>
      <c r="F37" s="9">
        <v>27.6</v>
      </c>
      <c r="G37" s="10">
        <v>1147.74</v>
      </c>
      <c r="H37" s="10">
        <v>17.68</v>
      </c>
      <c r="I37" s="10">
        <v>1376.25</v>
      </c>
      <c r="J37" s="10">
        <f>TRUNC(G37 * (1 + 21.45 / 100), 2)</f>
        <v>1393.93</v>
      </c>
      <c r="K37" s="10">
        <f t="shared" si="5"/>
        <v>487.96</v>
      </c>
      <c r="L37" s="10">
        <f t="shared" si="6"/>
        <v>37984.5</v>
      </c>
      <c r="M37" s="10">
        <f>TRUNC(F37 * J37, 2)</f>
        <v>38472.46</v>
      </c>
      <c r="N37" s="11">
        <f t="shared" si="0"/>
        <v>7.961086545120271E-3</v>
      </c>
    </row>
    <row r="38" spans="1:14" ht="24" customHeight="1" x14ac:dyDescent="0.2">
      <c r="A38" s="3" t="s">
        <v>118</v>
      </c>
      <c r="B38" s="3"/>
      <c r="C38" s="3"/>
      <c r="D38" s="3" t="s">
        <v>119</v>
      </c>
      <c r="E38" s="3"/>
      <c r="F38" s="4"/>
      <c r="G38" s="3"/>
      <c r="H38" s="3"/>
      <c r="I38" s="3"/>
      <c r="J38" s="3"/>
      <c r="K38" s="3"/>
      <c r="L38" s="3"/>
      <c r="M38" s="5">
        <v>12271.73</v>
      </c>
      <c r="N38" s="6">
        <f t="shared" ref="N38:N69" si="7">M38 / 4832563.97</f>
        <v>2.5393828361469162E-3</v>
      </c>
    </row>
    <row r="39" spans="1:14" ht="143.1" customHeight="1" x14ac:dyDescent="0.2">
      <c r="A39" s="7" t="s">
        <v>120</v>
      </c>
      <c r="B39" s="9" t="s">
        <v>121</v>
      </c>
      <c r="C39" s="7" t="s">
        <v>45</v>
      </c>
      <c r="D39" s="7" t="s">
        <v>122</v>
      </c>
      <c r="E39" s="8" t="s">
        <v>59</v>
      </c>
      <c r="F39" s="9">
        <v>1</v>
      </c>
      <c r="G39" s="10">
        <v>6916.24</v>
      </c>
      <c r="H39" s="10">
        <v>2723.71</v>
      </c>
      <c r="I39" s="10">
        <v>5676.06</v>
      </c>
      <c r="J39" s="10">
        <f>TRUNC(G39 * (1 + 21.45 / 100), 2)</f>
        <v>8399.77</v>
      </c>
      <c r="K39" s="10">
        <f>TRUNC(F39 * H39, 2)</f>
        <v>2723.71</v>
      </c>
      <c r="L39" s="10">
        <f>M39 - K39</f>
        <v>5676.06</v>
      </c>
      <c r="M39" s="10">
        <f>TRUNC(F39 * J39, 2)</f>
        <v>8399.77</v>
      </c>
      <c r="N39" s="11">
        <f t="shared" si="7"/>
        <v>1.7381601262072897E-3</v>
      </c>
    </row>
    <row r="40" spans="1:14" ht="90.95" customHeight="1" x14ac:dyDescent="0.2">
      <c r="A40" s="7" t="s">
        <v>123</v>
      </c>
      <c r="B40" s="9" t="s">
        <v>124</v>
      </c>
      <c r="C40" s="7" t="s">
        <v>45</v>
      </c>
      <c r="D40" s="7" t="s">
        <v>125</v>
      </c>
      <c r="E40" s="8" t="s">
        <v>29</v>
      </c>
      <c r="F40" s="9">
        <v>3.2</v>
      </c>
      <c r="G40" s="10">
        <v>996.29</v>
      </c>
      <c r="H40" s="10">
        <v>411.41</v>
      </c>
      <c r="I40" s="10">
        <v>798.58</v>
      </c>
      <c r="J40" s="10">
        <f>TRUNC(G40 * (1 + 21.45 / 100), 2)</f>
        <v>1209.99</v>
      </c>
      <c r="K40" s="10">
        <f>TRUNC(F40 * H40, 2)</f>
        <v>1316.51</v>
      </c>
      <c r="L40" s="10">
        <f>M40 - K40</f>
        <v>2555.4499999999998</v>
      </c>
      <c r="M40" s="10">
        <f>TRUNC(F40 * J40, 2)</f>
        <v>3871.96</v>
      </c>
      <c r="N40" s="11">
        <f t="shared" si="7"/>
        <v>8.012227099396266E-4</v>
      </c>
    </row>
    <row r="41" spans="1:14" ht="24" customHeight="1" x14ac:dyDescent="0.2">
      <c r="A41" s="3" t="s">
        <v>126</v>
      </c>
      <c r="B41" s="3"/>
      <c r="C41" s="3"/>
      <c r="D41" s="3" t="s">
        <v>127</v>
      </c>
      <c r="E41" s="3"/>
      <c r="F41" s="4"/>
      <c r="G41" s="3"/>
      <c r="H41" s="3"/>
      <c r="I41" s="3"/>
      <c r="J41" s="3"/>
      <c r="K41" s="3"/>
      <c r="L41" s="3"/>
      <c r="M41" s="5">
        <v>569374.06999999995</v>
      </c>
      <c r="N41" s="6">
        <f t="shared" si="7"/>
        <v>0.11782028619478367</v>
      </c>
    </row>
    <row r="42" spans="1:14" ht="24" customHeight="1" x14ac:dyDescent="0.2">
      <c r="A42" s="3" t="s">
        <v>128</v>
      </c>
      <c r="B42" s="3"/>
      <c r="C42" s="3"/>
      <c r="D42" s="3" t="s">
        <v>129</v>
      </c>
      <c r="E42" s="3"/>
      <c r="F42" s="4"/>
      <c r="G42" s="3"/>
      <c r="H42" s="3"/>
      <c r="I42" s="3"/>
      <c r="J42" s="3"/>
      <c r="K42" s="3"/>
      <c r="L42" s="3"/>
      <c r="M42" s="5">
        <v>124464.09</v>
      </c>
      <c r="N42" s="6">
        <f t="shared" si="7"/>
        <v>2.5755290726136006E-2</v>
      </c>
    </row>
    <row r="43" spans="1:14" ht="65.099999999999994" customHeight="1" x14ac:dyDescent="0.2">
      <c r="A43" s="7" t="s">
        <v>130</v>
      </c>
      <c r="B43" s="9" t="s">
        <v>131</v>
      </c>
      <c r="C43" s="7" t="s">
        <v>45</v>
      </c>
      <c r="D43" s="7" t="s">
        <v>132</v>
      </c>
      <c r="E43" s="8" t="s">
        <v>29</v>
      </c>
      <c r="F43" s="9">
        <v>666.73</v>
      </c>
      <c r="G43" s="10">
        <v>126.42</v>
      </c>
      <c r="H43" s="10">
        <v>22</v>
      </c>
      <c r="I43" s="10">
        <v>131.53</v>
      </c>
      <c r="J43" s="10">
        <f>TRUNC(G43 * (1 + 21.45 / 100), 2)</f>
        <v>153.53</v>
      </c>
      <c r="K43" s="10">
        <f>TRUNC(F43 * H43, 2)</f>
        <v>14668.06</v>
      </c>
      <c r="L43" s="10">
        <f>M43 - K43</f>
        <v>87694.99</v>
      </c>
      <c r="M43" s="10">
        <f>TRUNC(F43 * J43, 2)</f>
        <v>102363.05</v>
      </c>
      <c r="N43" s="11">
        <f t="shared" si="7"/>
        <v>2.1181933779968153E-2</v>
      </c>
    </row>
    <row r="44" spans="1:14" ht="26.1" customHeight="1" x14ac:dyDescent="0.2">
      <c r="A44" s="7" t="s">
        <v>133</v>
      </c>
      <c r="B44" s="9" t="s">
        <v>134</v>
      </c>
      <c r="C44" s="7" t="s">
        <v>27</v>
      </c>
      <c r="D44" s="7" t="s">
        <v>135</v>
      </c>
      <c r="E44" s="8" t="s">
        <v>29</v>
      </c>
      <c r="F44" s="9">
        <v>615</v>
      </c>
      <c r="G44" s="10">
        <v>24.79</v>
      </c>
      <c r="H44" s="10">
        <v>3.8</v>
      </c>
      <c r="I44" s="10">
        <v>26.3</v>
      </c>
      <c r="J44" s="10">
        <f>TRUNC(G44 * (1 + 21.45 / 100), 2)</f>
        <v>30.1</v>
      </c>
      <c r="K44" s="10">
        <f>TRUNC(F44 * H44, 2)</f>
        <v>2337</v>
      </c>
      <c r="L44" s="10">
        <f>M44 - K44</f>
        <v>16174.5</v>
      </c>
      <c r="M44" s="10">
        <f>TRUNC(F44 * J44, 2)</f>
        <v>18511.5</v>
      </c>
      <c r="N44" s="11">
        <f t="shared" si="7"/>
        <v>3.8305752629281802E-3</v>
      </c>
    </row>
    <row r="45" spans="1:14" ht="51.95" customHeight="1" x14ac:dyDescent="0.2">
      <c r="A45" s="7" t="s">
        <v>136</v>
      </c>
      <c r="B45" s="9" t="s">
        <v>137</v>
      </c>
      <c r="C45" s="7" t="s">
        <v>27</v>
      </c>
      <c r="D45" s="7" t="s">
        <v>138</v>
      </c>
      <c r="E45" s="8" t="s">
        <v>29</v>
      </c>
      <c r="F45" s="9">
        <v>51.73</v>
      </c>
      <c r="G45" s="10">
        <v>57.14</v>
      </c>
      <c r="H45" s="10">
        <v>33.32</v>
      </c>
      <c r="I45" s="10">
        <v>36.07</v>
      </c>
      <c r="J45" s="10">
        <f>TRUNC(G45 * (1 + 21.45 / 100), 2)</f>
        <v>69.39</v>
      </c>
      <c r="K45" s="10">
        <f>TRUNC(F45 * H45, 2)</f>
        <v>1723.64</v>
      </c>
      <c r="L45" s="10">
        <f>M45 - K45</f>
        <v>1865.8999999999999</v>
      </c>
      <c r="M45" s="10">
        <f>TRUNC(F45 * J45, 2)</f>
        <v>3589.54</v>
      </c>
      <c r="N45" s="11">
        <f t="shared" si="7"/>
        <v>7.4278168323967369E-4</v>
      </c>
    </row>
    <row r="46" spans="1:14" ht="24" customHeight="1" x14ac:dyDescent="0.2">
      <c r="A46" s="3" t="s">
        <v>139</v>
      </c>
      <c r="B46" s="3"/>
      <c r="C46" s="3"/>
      <c r="D46" s="3" t="s">
        <v>140</v>
      </c>
      <c r="E46" s="3"/>
      <c r="F46" s="4"/>
      <c r="G46" s="3"/>
      <c r="H46" s="3"/>
      <c r="I46" s="3"/>
      <c r="J46" s="3"/>
      <c r="K46" s="3"/>
      <c r="L46" s="3"/>
      <c r="M46" s="5">
        <v>26549.58</v>
      </c>
      <c r="N46" s="6">
        <f t="shared" si="7"/>
        <v>5.4938910617255629E-3</v>
      </c>
    </row>
    <row r="47" spans="1:14" ht="26.1" customHeight="1" x14ac:dyDescent="0.2">
      <c r="A47" s="7" t="s">
        <v>141</v>
      </c>
      <c r="B47" s="9" t="s">
        <v>142</v>
      </c>
      <c r="C47" s="7" t="s">
        <v>27</v>
      </c>
      <c r="D47" s="7" t="s">
        <v>143</v>
      </c>
      <c r="E47" s="8" t="s">
        <v>29</v>
      </c>
      <c r="F47" s="9">
        <v>34</v>
      </c>
      <c r="G47" s="10">
        <v>491.76</v>
      </c>
      <c r="H47" s="10">
        <v>18.7</v>
      </c>
      <c r="I47" s="10">
        <v>578.54</v>
      </c>
      <c r="J47" s="10">
        <f>TRUNC(G47 * (1 + 21.45 / 100), 2)</f>
        <v>597.24</v>
      </c>
      <c r="K47" s="10">
        <f>TRUNC(F47 * H47, 2)</f>
        <v>635.79999999999995</v>
      </c>
      <c r="L47" s="10">
        <f>M47 - K47</f>
        <v>19670.36</v>
      </c>
      <c r="M47" s="10">
        <f>TRUNC(F47 * J47, 2)</f>
        <v>20306.16</v>
      </c>
      <c r="N47" s="11">
        <f t="shared" si="7"/>
        <v>4.201943342304065E-3</v>
      </c>
    </row>
    <row r="48" spans="1:14" ht="26.1" customHeight="1" x14ac:dyDescent="0.2">
      <c r="A48" s="7" t="s">
        <v>144</v>
      </c>
      <c r="B48" s="9" t="s">
        <v>134</v>
      </c>
      <c r="C48" s="7" t="s">
        <v>27</v>
      </c>
      <c r="D48" s="7" t="s">
        <v>135</v>
      </c>
      <c r="E48" s="8" t="s">
        <v>29</v>
      </c>
      <c r="F48" s="9">
        <v>34</v>
      </c>
      <c r="G48" s="10">
        <v>24.79</v>
      </c>
      <c r="H48" s="10">
        <v>3.8</v>
      </c>
      <c r="I48" s="10">
        <v>26.3</v>
      </c>
      <c r="J48" s="10">
        <f>TRUNC(G48 * (1 + 21.45 / 100), 2)</f>
        <v>30.1</v>
      </c>
      <c r="K48" s="10">
        <f>TRUNC(F48 * H48, 2)</f>
        <v>129.19999999999999</v>
      </c>
      <c r="L48" s="10">
        <f>M48 - K48</f>
        <v>894.2</v>
      </c>
      <c r="M48" s="10">
        <f>TRUNC(F48 * J48, 2)</f>
        <v>1023.4</v>
      </c>
      <c r="N48" s="11">
        <f t="shared" si="7"/>
        <v>2.1177164055212705E-4</v>
      </c>
    </row>
    <row r="49" spans="1:14" ht="65.099999999999994" customHeight="1" x14ac:dyDescent="0.2">
      <c r="A49" s="7" t="s">
        <v>145</v>
      </c>
      <c r="B49" s="9" t="s">
        <v>131</v>
      </c>
      <c r="C49" s="7" t="s">
        <v>45</v>
      </c>
      <c r="D49" s="7" t="s">
        <v>132</v>
      </c>
      <c r="E49" s="8" t="s">
        <v>29</v>
      </c>
      <c r="F49" s="9">
        <v>34</v>
      </c>
      <c r="G49" s="10">
        <v>126.42</v>
      </c>
      <c r="H49" s="10">
        <v>22</v>
      </c>
      <c r="I49" s="10">
        <v>131.53</v>
      </c>
      <c r="J49" s="10">
        <f>TRUNC(G49 * (1 + 21.45 / 100), 2)</f>
        <v>153.53</v>
      </c>
      <c r="K49" s="10">
        <f>TRUNC(F49 * H49, 2)</f>
        <v>748</v>
      </c>
      <c r="L49" s="10">
        <f>M49 - K49</f>
        <v>4472.0200000000004</v>
      </c>
      <c r="M49" s="10">
        <f>TRUNC(F49 * J49, 2)</f>
        <v>5220.0200000000004</v>
      </c>
      <c r="N49" s="11">
        <f t="shared" si="7"/>
        <v>1.0801760788693711E-3</v>
      </c>
    </row>
    <row r="50" spans="1:14" ht="24" customHeight="1" x14ac:dyDescent="0.2">
      <c r="A50" s="3" t="s">
        <v>146</v>
      </c>
      <c r="B50" s="3"/>
      <c r="C50" s="3"/>
      <c r="D50" s="3" t="s">
        <v>147</v>
      </c>
      <c r="E50" s="3"/>
      <c r="F50" s="4"/>
      <c r="G50" s="3"/>
      <c r="H50" s="3"/>
      <c r="I50" s="3"/>
      <c r="J50" s="3"/>
      <c r="K50" s="3"/>
      <c r="L50" s="3"/>
      <c r="M50" s="5">
        <v>23921.86</v>
      </c>
      <c r="N50" s="6">
        <f t="shared" si="7"/>
        <v>4.9501383010145655E-3</v>
      </c>
    </row>
    <row r="51" spans="1:14" ht="26.1" customHeight="1" x14ac:dyDescent="0.2">
      <c r="A51" s="7" t="s">
        <v>148</v>
      </c>
      <c r="B51" s="9" t="s">
        <v>149</v>
      </c>
      <c r="C51" s="7" t="s">
        <v>27</v>
      </c>
      <c r="D51" s="7" t="s">
        <v>150</v>
      </c>
      <c r="E51" s="8" t="s">
        <v>29</v>
      </c>
      <c r="F51" s="9">
        <v>32.299999999999997</v>
      </c>
      <c r="G51" s="10">
        <v>493.85</v>
      </c>
      <c r="H51" s="10">
        <v>73.930000000000007</v>
      </c>
      <c r="I51" s="10">
        <v>525.85</v>
      </c>
      <c r="J51" s="10">
        <f>TRUNC(G51 * (1 + 21.45 / 100), 2)</f>
        <v>599.78</v>
      </c>
      <c r="K51" s="10">
        <f>TRUNC(F51 * H51, 2)</f>
        <v>2387.9299999999998</v>
      </c>
      <c r="L51" s="10">
        <f>M51 - K51</f>
        <v>16984.96</v>
      </c>
      <c r="M51" s="10">
        <f>TRUNC(F51 * J51, 2)</f>
        <v>19372.89</v>
      </c>
      <c r="N51" s="11">
        <f t="shared" si="7"/>
        <v>4.0088222567284506E-3</v>
      </c>
    </row>
    <row r="52" spans="1:14" ht="26.1" customHeight="1" x14ac:dyDescent="0.2">
      <c r="A52" s="7" t="s">
        <v>151</v>
      </c>
      <c r="B52" s="9" t="s">
        <v>152</v>
      </c>
      <c r="C52" s="7" t="s">
        <v>45</v>
      </c>
      <c r="D52" s="7" t="s">
        <v>153</v>
      </c>
      <c r="E52" s="8" t="s">
        <v>154</v>
      </c>
      <c r="F52" s="9">
        <v>2.13</v>
      </c>
      <c r="G52" s="10">
        <v>848.65</v>
      </c>
      <c r="H52" s="10">
        <v>182.82</v>
      </c>
      <c r="I52" s="10">
        <v>847.86</v>
      </c>
      <c r="J52" s="10">
        <f>TRUNC(G52 * (1 + 21.45 / 100), 2)</f>
        <v>1030.68</v>
      </c>
      <c r="K52" s="10">
        <f>TRUNC(F52 * H52, 2)</f>
        <v>389.4</v>
      </c>
      <c r="L52" s="10">
        <f>M52 - K52</f>
        <v>1805.94</v>
      </c>
      <c r="M52" s="10">
        <f>TRUNC(F52 * J52, 2)</f>
        <v>2195.34</v>
      </c>
      <c r="N52" s="11">
        <f t="shared" si="7"/>
        <v>4.5428058761941238E-4</v>
      </c>
    </row>
    <row r="53" spans="1:14" ht="39" customHeight="1" x14ac:dyDescent="0.2">
      <c r="A53" s="7" t="s">
        <v>155</v>
      </c>
      <c r="B53" s="9" t="s">
        <v>156</v>
      </c>
      <c r="C53" s="7" t="s">
        <v>45</v>
      </c>
      <c r="D53" s="7" t="s">
        <v>157</v>
      </c>
      <c r="E53" s="8" t="s">
        <v>29</v>
      </c>
      <c r="F53" s="9">
        <v>34.43</v>
      </c>
      <c r="G53" s="10">
        <v>56.29</v>
      </c>
      <c r="H53" s="10">
        <v>20.7</v>
      </c>
      <c r="I53" s="10">
        <v>47.66</v>
      </c>
      <c r="J53" s="10">
        <f>TRUNC(G53 * (1 + 21.45 / 100), 2)</f>
        <v>68.36</v>
      </c>
      <c r="K53" s="10">
        <f>TRUNC(F53 * H53, 2)</f>
        <v>712.7</v>
      </c>
      <c r="L53" s="10">
        <f>M53 - K53</f>
        <v>1640.93</v>
      </c>
      <c r="M53" s="10">
        <f>TRUNC(F53 * J53, 2)</f>
        <v>2353.63</v>
      </c>
      <c r="N53" s="11">
        <f t="shared" si="7"/>
        <v>4.8703545666670199E-4</v>
      </c>
    </row>
    <row r="54" spans="1:14" ht="24" customHeight="1" x14ac:dyDescent="0.2">
      <c r="A54" s="3" t="s">
        <v>158</v>
      </c>
      <c r="B54" s="3"/>
      <c r="C54" s="3"/>
      <c r="D54" s="3" t="s">
        <v>159</v>
      </c>
      <c r="E54" s="3"/>
      <c r="F54" s="4"/>
      <c r="G54" s="3"/>
      <c r="H54" s="3"/>
      <c r="I54" s="3"/>
      <c r="J54" s="3"/>
      <c r="K54" s="3"/>
      <c r="L54" s="3"/>
      <c r="M54" s="5">
        <v>57558.64</v>
      </c>
      <c r="N54" s="6">
        <f t="shared" si="7"/>
        <v>1.1910580047634631E-2</v>
      </c>
    </row>
    <row r="55" spans="1:14" ht="39" customHeight="1" x14ac:dyDescent="0.2">
      <c r="A55" s="7" t="s">
        <v>160</v>
      </c>
      <c r="B55" s="9" t="s">
        <v>161</v>
      </c>
      <c r="C55" s="7" t="s">
        <v>45</v>
      </c>
      <c r="D55" s="7" t="s">
        <v>162</v>
      </c>
      <c r="E55" s="8" t="s">
        <v>29</v>
      </c>
      <c r="F55" s="9">
        <v>311.67</v>
      </c>
      <c r="G55" s="10">
        <v>140.41999999999999</v>
      </c>
      <c r="H55" s="10">
        <v>81.75</v>
      </c>
      <c r="I55" s="10">
        <v>88.79</v>
      </c>
      <c r="J55" s="10">
        <f>TRUNC(G55 * (1 + 21.45 / 100), 2)</f>
        <v>170.54</v>
      </c>
      <c r="K55" s="10">
        <f>TRUNC(F55 * H55, 2)</f>
        <v>25479.02</v>
      </c>
      <c r="L55" s="10">
        <f>M55 - K55</f>
        <v>27673.179999999997</v>
      </c>
      <c r="M55" s="10">
        <f>TRUNC(F55 * J55, 2)</f>
        <v>53152.2</v>
      </c>
      <c r="N55" s="11">
        <f t="shared" si="7"/>
        <v>1.0998757663625919E-2</v>
      </c>
    </row>
    <row r="56" spans="1:14" ht="39" customHeight="1" x14ac:dyDescent="0.2">
      <c r="A56" s="7" t="s">
        <v>163</v>
      </c>
      <c r="B56" s="9" t="s">
        <v>164</v>
      </c>
      <c r="C56" s="7" t="s">
        <v>27</v>
      </c>
      <c r="D56" s="7" t="s">
        <v>165</v>
      </c>
      <c r="E56" s="8" t="s">
        <v>29</v>
      </c>
      <c r="F56" s="9">
        <v>60.47</v>
      </c>
      <c r="G56" s="10">
        <v>60</v>
      </c>
      <c r="H56" s="10">
        <v>47.82</v>
      </c>
      <c r="I56" s="10">
        <v>25.05</v>
      </c>
      <c r="J56" s="10">
        <f>TRUNC(G56 * (1 + 21.45 / 100), 2)</f>
        <v>72.87</v>
      </c>
      <c r="K56" s="10">
        <f>TRUNC(F56 * H56, 2)</f>
        <v>2891.67</v>
      </c>
      <c r="L56" s="10">
        <f>M56 - K56</f>
        <v>1514.7699999999995</v>
      </c>
      <c r="M56" s="10">
        <f>TRUNC(F56 * J56, 2)</f>
        <v>4406.4399999999996</v>
      </c>
      <c r="N56" s="11">
        <f t="shared" si="7"/>
        <v>9.1182238400871075E-4</v>
      </c>
    </row>
    <row r="57" spans="1:14" ht="24" customHeight="1" x14ac:dyDescent="0.2">
      <c r="A57" s="3" t="s">
        <v>166</v>
      </c>
      <c r="B57" s="3"/>
      <c r="C57" s="3"/>
      <c r="D57" s="3" t="s">
        <v>167</v>
      </c>
      <c r="E57" s="3"/>
      <c r="F57" s="4"/>
      <c r="G57" s="3"/>
      <c r="H57" s="3"/>
      <c r="I57" s="3"/>
      <c r="J57" s="3"/>
      <c r="K57" s="3"/>
      <c r="L57" s="3"/>
      <c r="M57" s="5">
        <v>20800.87</v>
      </c>
      <c r="N57" s="6">
        <f t="shared" si="7"/>
        <v>4.3043134305369582E-3</v>
      </c>
    </row>
    <row r="58" spans="1:14" ht="24" customHeight="1" x14ac:dyDescent="0.2">
      <c r="A58" s="7" t="s">
        <v>168</v>
      </c>
      <c r="B58" s="9" t="s">
        <v>169</v>
      </c>
      <c r="C58" s="7" t="s">
        <v>70</v>
      </c>
      <c r="D58" s="7" t="s">
        <v>170</v>
      </c>
      <c r="E58" s="8" t="s">
        <v>171</v>
      </c>
      <c r="F58" s="9">
        <v>573.67999999999995</v>
      </c>
      <c r="G58" s="10">
        <v>25.72</v>
      </c>
      <c r="H58" s="10">
        <v>0</v>
      </c>
      <c r="I58" s="10">
        <v>31.23</v>
      </c>
      <c r="J58" s="10">
        <f>TRUNC(G58 * (1 + 21.45 / 100), 2)</f>
        <v>31.23</v>
      </c>
      <c r="K58" s="10">
        <f>TRUNC(F58 * H58, 2)</f>
        <v>0</v>
      </c>
      <c r="L58" s="10">
        <f>M58 - K58</f>
        <v>17916.02</v>
      </c>
      <c r="M58" s="10">
        <f>TRUNC(F58 * J58, 2)</f>
        <v>17916.02</v>
      </c>
      <c r="N58" s="11">
        <f t="shared" si="7"/>
        <v>3.7073528899401204E-3</v>
      </c>
    </row>
    <row r="59" spans="1:14" ht="26.1" customHeight="1" x14ac:dyDescent="0.2">
      <c r="A59" s="7" t="s">
        <v>172</v>
      </c>
      <c r="B59" s="9" t="s">
        <v>173</v>
      </c>
      <c r="C59" s="7" t="s">
        <v>70</v>
      </c>
      <c r="D59" s="7" t="s">
        <v>174</v>
      </c>
      <c r="E59" s="8" t="s">
        <v>171</v>
      </c>
      <c r="F59" s="9">
        <v>5.25</v>
      </c>
      <c r="G59" s="10">
        <v>170.78</v>
      </c>
      <c r="H59" s="10">
        <v>31.25</v>
      </c>
      <c r="I59" s="10">
        <v>176.16</v>
      </c>
      <c r="J59" s="10">
        <f>TRUNC(G59 * (1 + 21.45 / 100), 2)</f>
        <v>207.41</v>
      </c>
      <c r="K59" s="10">
        <f>TRUNC(F59 * H59, 2)</f>
        <v>164.06</v>
      </c>
      <c r="L59" s="10">
        <f>M59 - K59</f>
        <v>924.84000000000015</v>
      </c>
      <c r="M59" s="10">
        <f>TRUNC(F59 * J59, 2)</f>
        <v>1088.9000000000001</v>
      </c>
      <c r="N59" s="11">
        <f t="shared" si="7"/>
        <v>2.2532552217824033E-4</v>
      </c>
    </row>
    <row r="60" spans="1:14" ht="26.1" customHeight="1" x14ac:dyDescent="0.2">
      <c r="A60" s="7" t="s">
        <v>175</v>
      </c>
      <c r="B60" s="9" t="s">
        <v>176</v>
      </c>
      <c r="C60" s="7" t="s">
        <v>70</v>
      </c>
      <c r="D60" s="7" t="s">
        <v>177</v>
      </c>
      <c r="E60" s="8" t="s">
        <v>171</v>
      </c>
      <c r="F60" s="9">
        <v>8.0500000000000007</v>
      </c>
      <c r="G60" s="10">
        <v>183.7</v>
      </c>
      <c r="H60" s="10">
        <v>31.25</v>
      </c>
      <c r="I60" s="10">
        <v>191.85</v>
      </c>
      <c r="J60" s="10">
        <f>TRUNC(G60 * (1 + 21.45 / 100), 2)</f>
        <v>223.1</v>
      </c>
      <c r="K60" s="10">
        <f>TRUNC(F60 * H60, 2)</f>
        <v>251.56</v>
      </c>
      <c r="L60" s="10">
        <f>M60 - K60</f>
        <v>1544.39</v>
      </c>
      <c r="M60" s="10">
        <f>TRUNC(F60 * J60, 2)</f>
        <v>1795.95</v>
      </c>
      <c r="N60" s="11">
        <f t="shared" si="7"/>
        <v>3.7163501841859742E-4</v>
      </c>
    </row>
    <row r="61" spans="1:14" ht="24" customHeight="1" x14ac:dyDescent="0.2">
      <c r="A61" s="3" t="s">
        <v>178</v>
      </c>
      <c r="B61" s="3"/>
      <c r="C61" s="3"/>
      <c r="D61" s="3" t="s">
        <v>179</v>
      </c>
      <c r="E61" s="3"/>
      <c r="F61" s="4"/>
      <c r="G61" s="3"/>
      <c r="H61" s="3"/>
      <c r="I61" s="3"/>
      <c r="J61" s="3"/>
      <c r="K61" s="3"/>
      <c r="L61" s="3"/>
      <c r="M61" s="5">
        <v>39480.81</v>
      </c>
      <c r="N61" s="6">
        <f t="shared" si="7"/>
        <v>8.1697438968407494E-3</v>
      </c>
    </row>
    <row r="62" spans="1:14" ht="51.95" customHeight="1" x14ac:dyDescent="0.2">
      <c r="A62" s="7" t="s">
        <v>180</v>
      </c>
      <c r="B62" s="9" t="s">
        <v>181</v>
      </c>
      <c r="C62" s="7" t="s">
        <v>45</v>
      </c>
      <c r="D62" s="7" t="s">
        <v>182</v>
      </c>
      <c r="E62" s="8" t="s">
        <v>29</v>
      </c>
      <c r="F62" s="9">
        <v>202.58</v>
      </c>
      <c r="G62" s="10">
        <v>160.47</v>
      </c>
      <c r="H62" s="10">
        <v>32.659999999999997</v>
      </c>
      <c r="I62" s="10">
        <v>162.22999999999999</v>
      </c>
      <c r="J62" s="10">
        <f>TRUNC(G62 * (1 + 21.45 / 100), 2)</f>
        <v>194.89</v>
      </c>
      <c r="K62" s="10">
        <f>TRUNC(F62 * H62, 2)</f>
        <v>6616.26</v>
      </c>
      <c r="L62" s="10">
        <f>M62 - K62</f>
        <v>32864.549999999996</v>
      </c>
      <c r="M62" s="10">
        <f>TRUNC(F62 * J62, 2)</f>
        <v>39480.81</v>
      </c>
      <c r="N62" s="11">
        <f t="shared" si="7"/>
        <v>8.1697438968407494E-3</v>
      </c>
    </row>
    <row r="63" spans="1:14" ht="24" customHeight="1" x14ac:dyDescent="0.2">
      <c r="A63" s="3" t="s">
        <v>183</v>
      </c>
      <c r="B63" s="3"/>
      <c r="C63" s="3"/>
      <c r="D63" s="3" t="s">
        <v>184</v>
      </c>
      <c r="E63" s="3"/>
      <c r="F63" s="4"/>
      <c r="G63" s="3"/>
      <c r="H63" s="3"/>
      <c r="I63" s="3"/>
      <c r="J63" s="3"/>
      <c r="K63" s="3"/>
      <c r="L63" s="3"/>
      <c r="M63" s="5">
        <v>60699.46</v>
      </c>
      <c r="N63" s="6">
        <f t="shared" si="7"/>
        <v>1.2560508329908357E-2</v>
      </c>
    </row>
    <row r="64" spans="1:14" ht="26.1" customHeight="1" x14ac:dyDescent="0.2">
      <c r="A64" s="7" t="s">
        <v>185</v>
      </c>
      <c r="B64" s="9" t="s">
        <v>186</v>
      </c>
      <c r="C64" s="7" t="s">
        <v>27</v>
      </c>
      <c r="D64" s="7" t="s">
        <v>187</v>
      </c>
      <c r="E64" s="8" t="s">
        <v>29</v>
      </c>
      <c r="F64" s="9">
        <v>143.79</v>
      </c>
      <c r="G64" s="10">
        <v>13.88</v>
      </c>
      <c r="H64" s="10">
        <v>6.77</v>
      </c>
      <c r="I64" s="10">
        <v>10.08</v>
      </c>
      <c r="J64" s="10">
        <f>TRUNC(G64 * (1 + 21.45 / 100), 2)</f>
        <v>16.850000000000001</v>
      </c>
      <c r="K64" s="10">
        <f>TRUNC(F64 * H64, 2)</f>
        <v>973.45</v>
      </c>
      <c r="L64" s="10">
        <f>M64 - K64</f>
        <v>1449.41</v>
      </c>
      <c r="M64" s="10">
        <f>TRUNC(F64 * J64, 2)</f>
        <v>2422.86</v>
      </c>
      <c r="N64" s="11">
        <f t="shared" si="7"/>
        <v>5.0136118529228702E-4</v>
      </c>
    </row>
    <row r="65" spans="1:14" ht="39" customHeight="1" x14ac:dyDescent="0.2">
      <c r="A65" s="7" t="s">
        <v>188</v>
      </c>
      <c r="B65" s="9" t="s">
        <v>189</v>
      </c>
      <c r="C65" s="7" t="s">
        <v>27</v>
      </c>
      <c r="D65" s="7" t="s">
        <v>190</v>
      </c>
      <c r="E65" s="8" t="s">
        <v>29</v>
      </c>
      <c r="F65" s="9">
        <v>143.79</v>
      </c>
      <c r="G65" s="10">
        <v>35.409999999999997</v>
      </c>
      <c r="H65" s="10">
        <v>21.11</v>
      </c>
      <c r="I65" s="10">
        <v>21.89</v>
      </c>
      <c r="J65" s="10">
        <f>TRUNC(G65 * (1 + 21.45 / 100), 2)</f>
        <v>43</v>
      </c>
      <c r="K65" s="10">
        <f>TRUNC(F65 * H65, 2)</f>
        <v>3035.4</v>
      </c>
      <c r="L65" s="10">
        <f>M65 - K65</f>
        <v>3147.57</v>
      </c>
      <c r="M65" s="10">
        <f>TRUNC(F65 * J65, 2)</f>
        <v>6182.97</v>
      </c>
      <c r="N65" s="11">
        <f t="shared" si="7"/>
        <v>1.2794388317222836E-3</v>
      </c>
    </row>
    <row r="66" spans="1:14" ht="39" customHeight="1" x14ac:dyDescent="0.2">
      <c r="A66" s="7" t="s">
        <v>191</v>
      </c>
      <c r="B66" s="9" t="s">
        <v>192</v>
      </c>
      <c r="C66" s="7" t="s">
        <v>27</v>
      </c>
      <c r="D66" s="7" t="s">
        <v>193</v>
      </c>
      <c r="E66" s="8" t="s">
        <v>29</v>
      </c>
      <c r="F66" s="9">
        <v>143.79</v>
      </c>
      <c r="G66" s="10">
        <v>3.77</v>
      </c>
      <c r="H66" s="10">
        <v>1.17</v>
      </c>
      <c r="I66" s="10">
        <v>3.4</v>
      </c>
      <c r="J66" s="10">
        <f>TRUNC(G66 * (1 + 21.45 / 100), 2)</f>
        <v>4.57</v>
      </c>
      <c r="K66" s="10">
        <f>TRUNC(F66 * H66, 2)</f>
        <v>168.23</v>
      </c>
      <c r="L66" s="10">
        <f>M66 - K66</f>
        <v>488.89</v>
      </c>
      <c r="M66" s="10">
        <f>TRUNC(F66 * J66, 2)</f>
        <v>657.12</v>
      </c>
      <c r="N66" s="11">
        <f t="shared" si="7"/>
        <v>1.3597750678093974E-4</v>
      </c>
    </row>
    <row r="67" spans="1:14" ht="26.1" customHeight="1" x14ac:dyDescent="0.2">
      <c r="A67" s="7" t="s">
        <v>194</v>
      </c>
      <c r="B67" s="9" t="s">
        <v>195</v>
      </c>
      <c r="C67" s="7" t="s">
        <v>27</v>
      </c>
      <c r="D67" s="7" t="s">
        <v>196</v>
      </c>
      <c r="E67" s="8" t="s">
        <v>29</v>
      </c>
      <c r="F67" s="9">
        <v>1273.3599999999999</v>
      </c>
      <c r="G67" s="10">
        <v>32</v>
      </c>
      <c r="H67" s="10">
        <v>15.67</v>
      </c>
      <c r="I67" s="10">
        <v>23.19</v>
      </c>
      <c r="J67" s="10">
        <f>TRUNC(G67 * (1 + 21.45 / 100), 2)</f>
        <v>38.86</v>
      </c>
      <c r="K67" s="10">
        <f>TRUNC(F67 * H67, 2)</f>
        <v>19953.55</v>
      </c>
      <c r="L67" s="10">
        <f>M67 - K67</f>
        <v>29529.210000000003</v>
      </c>
      <c r="M67" s="10">
        <f>TRUNC(F67 * J67, 2)</f>
        <v>49482.76</v>
      </c>
      <c r="N67" s="11">
        <f t="shared" si="7"/>
        <v>1.0239442314097293E-2</v>
      </c>
    </row>
    <row r="68" spans="1:14" ht="39" customHeight="1" x14ac:dyDescent="0.2">
      <c r="A68" s="7" t="s">
        <v>197</v>
      </c>
      <c r="B68" s="9" t="s">
        <v>198</v>
      </c>
      <c r="C68" s="7" t="s">
        <v>45</v>
      </c>
      <c r="D68" s="7" t="s">
        <v>199</v>
      </c>
      <c r="E68" s="8" t="s">
        <v>29</v>
      </c>
      <c r="F68" s="9">
        <v>46.09</v>
      </c>
      <c r="G68" s="10">
        <v>34.909999999999997</v>
      </c>
      <c r="H68" s="10">
        <v>18.2</v>
      </c>
      <c r="I68" s="10">
        <v>24.19</v>
      </c>
      <c r="J68" s="10">
        <f>TRUNC(G68 * (1 + 21.45 / 100), 2)</f>
        <v>42.39</v>
      </c>
      <c r="K68" s="10">
        <f>TRUNC(F68 * H68, 2)</f>
        <v>838.83</v>
      </c>
      <c r="L68" s="10">
        <f>M68 - K68</f>
        <v>1114.92</v>
      </c>
      <c r="M68" s="10">
        <f>TRUNC(F68 * J68, 2)</f>
        <v>1953.75</v>
      </c>
      <c r="N68" s="11">
        <f t="shared" si="7"/>
        <v>4.0428849201555426E-4</v>
      </c>
    </row>
    <row r="69" spans="1:14" ht="24" customHeight="1" x14ac:dyDescent="0.2">
      <c r="A69" s="3" t="s">
        <v>200</v>
      </c>
      <c r="B69" s="3"/>
      <c r="C69" s="3"/>
      <c r="D69" s="3" t="s">
        <v>201</v>
      </c>
      <c r="E69" s="3"/>
      <c r="F69" s="4"/>
      <c r="G69" s="3"/>
      <c r="H69" s="3"/>
      <c r="I69" s="3"/>
      <c r="J69" s="3"/>
      <c r="K69" s="3"/>
      <c r="L69" s="3"/>
      <c r="M69" s="5">
        <v>215898.76</v>
      </c>
      <c r="N69" s="6">
        <f t="shared" si="7"/>
        <v>4.4675820400986853E-2</v>
      </c>
    </row>
    <row r="70" spans="1:14" ht="51.95" customHeight="1" x14ac:dyDescent="0.2">
      <c r="A70" s="12" t="s">
        <v>202</v>
      </c>
      <c r="B70" s="14" t="s">
        <v>203</v>
      </c>
      <c r="C70" s="12" t="s">
        <v>45</v>
      </c>
      <c r="D70" s="12" t="s">
        <v>204</v>
      </c>
      <c r="E70" s="13" t="s">
        <v>29</v>
      </c>
      <c r="F70" s="14">
        <v>567.21</v>
      </c>
      <c r="G70" s="15">
        <v>190.05</v>
      </c>
      <c r="H70" s="15">
        <v>0</v>
      </c>
      <c r="I70" s="15">
        <v>230.81</v>
      </c>
      <c r="J70" s="15">
        <f>TRUNC(G70 * (1 + 21.45 / 100), 2)</f>
        <v>230.81</v>
      </c>
      <c r="K70" s="15">
        <f>TRUNC(F70 * H70, 2)</f>
        <v>0</v>
      </c>
      <c r="L70" s="15">
        <f>M70 - K70</f>
        <v>130917.74</v>
      </c>
      <c r="M70" s="15">
        <f>TRUNC(F70 * J70, 2)</f>
        <v>130917.74</v>
      </c>
      <c r="N70" s="16">
        <f t="shared" ref="N70:N101" si="8">M70 / 4832563.97</f>
        <v>2.7090741232340069E-2</v>
      </c>
    </row>
    <row r="71" spans="1:14" ht="51.95" customHeight="1" x14ac:dyDescent="0.2">
      <c r="A71" s="12" t="s">
        <v>205</v>
      </c>
      <c r="B71" s="14" t="s">
        <v>206</v>
      </c>
      <c r="C71" s="12" t="s">
        <v>45</v>
      </c>
      <c r="D71" s="12" t="s">
        <v>207</v>
      </c>
      <c r="E71" s="13" t="s">
        <v>29</v>
      </c>
      <c r="F71" s="14">
        <v>69.34</v>
      </c>
      <c r="G71" s="15">
        <v>1009.12</v>
      </c>
      <c r="H71" s="15">
        <v>0</v>
      </c>
      <c r="I71" s="15">
        <v>1225.57</v>
      </c>
      <c r="J71" s="15">
        <f>TRUNC(G71 * (1 + 21.45 / 100), 2)</f>
        <v>1225.57</v>
      </c>
      <c r="K71" s="15">
        <f>TRUNC(F71 * H71, 2)</f>
        <v>0</v>
      </c>
      <c r="L71" s="15">
        <f>M71 - K71</f>
        <v>84981.02</v>
      </c>
      <c r="M71" s="15">
        <f>TRUNC(F71 * J71, 2)</f>
        <v>84981.02</v>
      </c>
      <c r="N71" s="16">
        <f t="shared" si="8"/>
        <v>1.7585079168646784E-2</v>
      </c>
    </row>
    <row r="72" spans="1:14" ht="24" customHeight="1" x14ac:dyDescent="0.2">
      <c r="A72" s="3" t="s">
        <v>208</v>
      </c>
      <c r="B72" s="3"/>
      <c r="C72" s="3"/>
      <c r="D72" s="3" t="s">
        <v>209</v>
      </c>
      <c r="E72" s="3"/>
      <c r="F72" s="4"/>
      <c r="G72" s="3"/>
      <c r="H72" s="3"/>
      <c r="I72" s="3"/>
      <c r="J72" s="3"/>
      <c r="K72" s="3"/>
      <c r="L72" s="3"/>
      <c r="M72" s="5">
        <v>59914.81</v>
      </c>
      <c r="N72" s="6">
        <f t="shared" si="8"/>
        <v>1.239814110520714E-2</v>
      </c>
    </row>
    <row r="73" spans="1:14" ht="51.95" customHeight="1" x14ac:dyDescent="0.2">
      <c r="A73" s="7" t="s">
        <v>210</v>
      </c>
      <c r="B73" s="9" t="s">
        <v>211</v>
      </c>
      <c r="C73" s="7" t="s">
        <v>70</v>
      </c>
      <c r="D73" s="7" t="s">
        <v>212</v>
      </c>
      <c r="E73" s="8" t="s">
        <v>111</v>
      </c>
      <c r="F73" s="9">
        <v>1</v>
      </c>
      <c r="G73" s="10">
        <v>1860.7</v>
      </c>
      <c r="H73" s="10">
        <v>172.89</v>
      </c>
      <c r="I73" s="10">
        <v>2086.9299999999998</v>
      </c>
      <c r="J73" s="10">
        <f t="shared" ref="J73:J89" si="9">TRUNC(G73 * (1 + 21.45 / 100), 2)</f>
        <v>2259.8200000000002</v>
      </c>
      <c r="K73" s="10">
        <f t="shared" ref="K73:K89" si="10">TRUNC(F73 * H73, 2)</f>
        <v>172.89</v>
      </c>
      <c r="L73" s="10">
        <f t="shared" ref="L73:L89" si="11">M73 - K73</f>
        <v>2086.9300000000003</v>
      </c>
      <c r="M73" s="10">
        <f t="shared" ref="M73:M89" si="12">TRUNC(F73 * J73, 2)</f>
        <v>2259.8200000000002</v>
      </c>
      <c r="N73" s="11">
        <f t="shared" si="8"/>
        <v>4.6762340116524113E-4</v>
      </c>
    </row>
    <row r="74" spans="1:14" ht="78" customHeight="1" x14ac:dyDescent="0.2">
      <c r="A74" s="7" t="s">
        <v>213</v>
      </c>
      <c r="B74" s="9" t="s">
        <v>214</v>
      </c>
      <c r="C74" s="7" t="s">
        <v>45</v>
      </c>
      <c r="D74" s="7" t="s">
        <v>215</v>
      </c>
      <c r="E74" s="8" t="s">
        <v>59</v>
      </c>
      <c r="F74" s="9">
        <v>1</v>
      </c>
      <c r="G74" s="10">
        <v>2656.7</v>
      </c>
      <c r="H74" s="10">
        <v>258.60000000000002</v>
      </c>
      <c r="I74" s="10">
        <v>2967.96</v>
      </c>
      <c r="J74" s="10">
        <f t="shared" si="9"/>
        <v>3226.56</v>
      </c>
      <c r="K74" s="10">
        <f t="shared" si="10"/>
        <v>258.60000000000002</v>
      </c>
      <c r="L74" s="10">
        <f t="shared" si="11"/>
        <v>2967.96</v>
      </c>
      <c r="M74" s="10">
        <f t="shared" si="12"/>
        <v>3226.56</v>
      </c>
      <c r="N74" s="11">
        <f t="shared" si="8"/>
        <v>6.6767041678705396E-4</v>
      </c>
    </row>
    <row r="75" spans="1:14" ht="39" customHeight="1" x14ac:dyDescent="0.2">
      <c r="A75" s="7" t="s">
        <v>216</v>
      </c>
      <c r="B75" s="9" t="s">
        <v>217</v>
      </c>
      <c r="C75" s="7" t="s">
        <v>27</v>
      </c>
      <c r="D75" s="7" t="s">
        <v>218</v>
      </c>
      <c r="E75" s="8" t="s">
        <v>59</v>
      </c>
      <c r="F75" s="9">
        <v>12</v>
      </c>
      <c r="G75" s="10">
        <v>253.44</v>
      </c>
      <c r="H75" s="10">
        <v>39.11</v>
      </c>
      <c r="I75" s="10">
        <v>268.69</v>
      </c>
      <c r="J75" s="10">
        <f t="shared" si="9"/>
        <v>307.8</v>
      </c>
      <c r="K75" s="10">
        <f t="shared" si="10"/>
        <v>469.32</v>
      </c>
      <c r="L75" s="10">
        <f t="shared" si="11"/>
        <v>3224.2799999999997</v>
      </c>
      <c r="M75" s="10">
        <f t="shared" si="12"/>
        <v>3693.6</v>
      </c>
      <c r="N75" s="11">
        <f t="shared" si="8"/>
        <v>7.643147660185035E-4</v>
      </c>
    </row>
    <row r="76" spans="1:14" ht="51.95" customHeight="1" x14ac:dyDescent="0.2">
      <c r="A76" s="7" t="s">
        <v>219</v>
      </c>
      <c r="B76" s="9" t="s">
        <v>220</v>
      </c>
      <c r="C76" s="7" t="s">
        <v>45</v>
      </c>
      <c r="D76" s="7" t="s">
        <v>221</v>
      </c>
      <c r="E76" s="8" t="s">
        <v>59</v>
      </c>
      <c r="F76" s="9">
        <v>6</v>
      </c>
      <c r="G76" s="10">
        <v>499.22</v>
      </c>
      <c r="H76" s="10">
        <v>48.67</v>
      </c>
      <c r="I76" s="10">
        <v>557.63</v>
      </c>
      <c r="J76" s="10">
        <f t="shared" si="9"/>
        <v>606.29999999999995</v>
      </c>
      <c r="K76" s="10">
        <f t="shared" si="10"/>
        <v>292.02</v>
      </c>
      <c r="L76" s="10">
        <f t="shared" si="11"/>
        <v>3345.78</v>
      </c>
      <c r="M76" s="10">
        <f t="shared" si="12"/>
        <v>3637.8</v>
      </c>
      <c r="N76" s="11">
        <f t="shared" si="8"/>
        <v>7.5276810044999783E-4</v>
      </c>
    </row>
    <row r="77" spans="1:14" ht="51.95" customHeight="1" x14ac:dyDescent="0.2">
      <c r="A77" s="7" t="s">
        <v>222</v>
      </c>
      <c r="B77" s="9" t="s">
        <v>223</v>
      </c>
      <c r="C77" s="7" t="s">
        <v>45</v>
      </c>
      <c r="D77" s="7" t="s">
        <v>224</v>
      </c>
      <c r="E77" s="8" t="s">
        <v>59</v>
      </c>
      <c r="F77" s="9">
        <v>6</v>
      </c>
      <c r="G77" s="10">
        <v>430.05</v>
      </c>
      <c r="H77" s="10">
        <v>25.1</v>
      </c>
      <c r="I77" s="10">
        <v>497.19</v>
      </c>
      <c r="J77" s="10">
        <f t="shared" si="9"/>
        <v>522.29</v>
      </c>
      <c r="K77" s="10">
        <f t="shared" si="10"/>
        <v>150.6</v>
      </c>
      <c r="L77" s="10">
        <f t="shared" si="11"/>
        <v>2983.14</v>
      </c>
      <c r="M77" s="10">
        <f t="shared" si="12"/>
        <v>3133.74</v>
      </c>
      <c r="N77" s="11">
        <f t="shared" si="8"/>
        <v>6.4846322148116333E-4</v>
      </c>
    </row>
    <row r="78" spans="1:14" ht="51.95" customHeight="1" x14ac:dyDescent="0.2">
      <c r="A78" s="7" t="s">
        <v>225</v>
      </c>
      <c r="B78" s="9" t="s">
        <v>226</v>
      </c>
      <c r="C78" s="7" t="s">
        <v>45</v>
      </c>
      <c r="D78" s="7" t="s">
        <v>227</v>
      </c>
      <c r="E78" s="8" t="s">
        <v>59</v>
      </c>
      <c r="F78" s="9">
        <v>6</v>
      </c>
      <c r="G78" s="10">
        <v>892.01</v>
      </c>
      <c r="H78" s="10">
        <v>55.07</v>
      </c>
      <c r="I78" s="10">
        <v>1028.27</v>
      </c>
      <c r="J78" s="10">
        <f t="shared" si="9"/>
        <v>1083.3399999999999</v>
      </c>
      <c r="K78" s="10">
        <f t="shared" si="10"/>
        <v>330.42</v>
      </c>
      <c r="L78" s="10">
        <f t="shared" si="11"/>
        <v>6169.62</v>
      </c>
      <c r="M78" s="10">
        <f t="shared" si="12"/>
        <v>6500.04</v>
      </c>
      <c r="N78" s="11">
        <f t="shared" si="8"/>
        <v>1.3450499652671955E-3</v>
      </c>
    </row>
    <row r="79" spans="1:14" ht="78" customHeight="1" x14ac:dyDescent="0.2">
      <c r="A79" s="7" t="s">
        <v>228</v>
      </c>
      <c r="B79" s="9" t="s">
        <v>229</v>
      </c>
      <c r="C79" s="7" t="s">
        <v>45</v>
      </c>
      <c r="D79" s="7" t="s">
        <v>230</v>
      </c>
      <c r="E79" s="8" t="s">
        <v>59</v>
      </c>
      <c r="F79" s="9">
        <v>6</v>
      </c>
      <c r="G79" s="10">
        <v>2465.67</v>
      </c>
      <c r="H79" s="10">
        <v>193.63</v>
      </c>
      <c r="I79" s="10">
        <v>2800.92</v>
      </c>
      <c r="J79" s="10">
        <f t="shared" si="9"/>
        <v>2994.55</v>
      </c>
      <c r="K79" s="10">
        <f t="shared" si="10"/>
        <v>1161.78</v>
      </c>
      <c r="L79" s="10">
        <f t="shared" si="11"/>
        <v>16805.52</v>
      </c>
      <c r="M79" s="10">
        <f t="shared" si="12"/>
        <v>17967.3</v>
      </c>
      <c r="N79" s="11">
        <f t="shared" si="8"/>
        <v>3.7179642342116789E-3</v>
      </c>
    </row>
    <row r="80" spans="1:14" ht="24" customHeight="1" x14ac:dyDescent="0.2">
      <c r="A80" s="7" t="s">
        <v>231</v>
      </c>
      <c r="B80" s="9" t="s">
        <v>232</v>
      </c>
      <c r="C80" s="7" t="s">
        <v>233</v>
      </c>
      <c r="D80" s="7" t="s">
        <v>234</v>
      </c>
      <c r="E80" s="8" t="s">
        <v>29</v>
      </c>
      <c r="F80" s="9">
        <v>4.05</v>
      </c>
      <c r="G80" s="10">
        <v>550.27</v>
      </c>
      <c r="H80" s="10">
        <v>35.75</v>
      </c>
      <c r="I80" s="10">
        <v>632.54999999999995</v>
      </c>
      <c r="J80" s="10">
        <f t="shared" si="9"/>
        <v>668.3</v>
      </c>
      <c r="K80" s="10">
        <f t="shared" si="10"/>
        <v>144.78</v>
      </c>
      <c r="L80" s="10">
        <f t="shared" si="11"/>
        <v>2561.83</v>
      </c>
      <c r="M80" s="10">
        <f t="shared" si="12"/>
        <v>2706.61</v>
      </c>
      <c r="N80" s="11">
        <f t="shared" si="8"/>
        <v>5.6007742821457163E-4</v>
      </c>
    </row>
    <row r="81" spans="1:14" ht="78" customHeight="1" x14ac:dyDescent="0.2">
      <c r="A81" s="7" t="s">
        <v>235</v>
      </c>
      <c r="B81" s="9" t="s">
        <v>236</v>
      </c>
      <c r="C81" s="7" t="s">
        <v>45</v>
      </c>
      <c r="D81" s="7" t="s">
        <v>237</v>
      </c>
      <c r="E81" s="8" t="s">
        <v>59</v>
      </c>
      <c r="F81" s="9">
        <v>1</v>
      </c>
      <c r="G81" s="10">
        <v>1219.6300000000001</v>
      </c>
      <c r="H81" s="10">
        <v>184.41</v>
      </c>
      <c r="I81" s="10">
        <v>1296.83</v>
      </c>
      <c r="J81" s="10">
        <f t="shared" si="9"/>
        <v>1481.24</v>
      </c>
      <c r="K81" s="10">
        <f t="shared" si="10"/>
        <v>184.41</v>
      </c>
      <c r="L81" s="10">
        <f t="shared" si="11"/>
        <v>1296.83</v>
      </c>
      <c r="M81" s="10">
        <f t="shared" si="12"/>
        <v>1481.24</v>
      </c>
      <c r="N81" s="11">
        <f t="shared" si="8"/>
        <v>3.0651223847120643E-4</v>
      </c>
    </row>
    <row r="82" spans="1:14" ht="78" customHeight="1" x14ac:dyDescent="0.2">
      <c r="A82" s="7" t="s">
        <v>238</v>
      </c>
      <c r="B82" s="9" t="s">
        <v>239</v>
      </c>
      <c r="C82" s="7" t="s">
        <v>45</v>
      </c>
      <c r="D82" s="7" t="s">
        <v>240</v>
      </c>
      <c r="E82" s="8" t="s">
        <v>59</v>
      </c>
      <c r="F82" s="9">
        <v>2</v>
      </c>
      <c r="G82" s="10">
        <v>1356.64</v>
      </c>
      <c r="H82" s="10">
        <v>216.63</v>
      </c>
      <c r="I82" s="10">
        <v>1431</v>
      </c>
      <c r="J82" s="10">
        <f t="shared" si="9"/>
        <v>1647.63</v>
      </c>
      <c r="K82" s="10">
        <f t="shared" si="10"/>
        <v>433.26</v>
      </c>
      <c r="L82" s="10">
        <f t="shared" si="11"/>
        <v>2862</v>
      </c>
      <c r="M82" s="10">
        <f t="shared" si="12"/>
        <v>3295.26</v>
      </c>
      <c r="N82" s="11">
        <f t="shared" si="8"/>
        <v>6.8188647278268728E-4</v>
      </c>
    </row>
    <row r="83" spans="1:14" ht="51.95" customHeight="1" x14ac:dyDescent="0.2">
      <c r="A83" s="7" t="s">
        <v>241</v>
      </c>
      <c r="B83" s="9" t="s">
        <v>242</v>
      </c>
      <c r="C83" s="7" t="s">
        <v>45</v>
      </c>
      <c r="D83" s="7" t="s">
        <v>243</v>
      </c>
      <c r="E83" s="8" t="s">
        <v>59</v>
      </c>
      <c r="F83" s="9">
        <v>3</v>
      </c>
      <c r="G83" s="10">
        <v>971.89</v>
      </c>
      <c r="H83" s="10">
        <v>52.2</v>
      </c>
      <c r="I83" s="10">
        <v>1128.1600000000001</v>
      </c>
      <c r="J83" s="10">
        <f t="shared" si="9"/>
        <v>1180.3599999999999</v>
      </c>
      <c r="K83" s="10">
        <f t="shared" si="10"/>
        <v>156.6</v>
      </c>
      <c r="L83" s="10">
        <f t="shared" si="11"/>
        <v>3384.48</v>
      </c>
      <c r="M83" s="10">
        <f t="shared" si="12"/>
        <v>3541.08</v>
      </c>
      <c r="N83" s="11">
        <f t="shared" si="8"/>
        <v>7.327538801312546E-4</v>
      </c>
    </row>
    <row r="84" spans="1:14" ht="26.1" customHeight="1" x14ac:dyDescent="0.2">
      <c r="A84" s="7" t="s">
        <v>244</v>
      </c>
      <c r="B84" s="9" t="s">
        <v>245</v>
      </c>
      <c r="C84" s="7" t="s">
        <v>45</v>
      </c>
      <c r="D84" s="7" t="s">
        <v>246</v>
      </c>
      <c r="E84" s="8" t="s">
        <v>247</v>
      </c>
      <c r="F84" s="9">
        <v>3</v>
      </c>
      <c r="G84" s="10">
        <v>475.71</v>
      </c>
      <c r="H84" s="10">
        <v>96.93</v>
      </c>
      <c r="I84" s="10">
        <v>480.81</v>
      </c>
      <c r="J84" s="10">
        <f t="shared" si="9"/>
        <v>577.74</v>
      </c>
      <c r="K84" s="10">
        <f t="shared" si="10"/>
        <v>290.79000000000002</v>
      </c>
      <c r="L84" s="10">
        <f t="shared" si="11"/>
        <v>1442.43</v>
      </c>
      <c r="M84" s="10">
        <f t="shared" si="12"/>
        <v>1733.22</v>
      </c>
      <c r="N84" s="11">
        <f t="shared" si="8"/>
        <v>3.5865433148109992E-4</v>
      </c>
    </row>
    <row r="85" spans="1:14" ht="26.1" customHeight="1" x14ac:dyDescent="0.2">
      <c r="A85" s="7" t="s">
        <v>248</v>
      </c>
      <c r="B85" s="9" t="s">
        <v>249</v>
      </c>
      <c r="C85" s="7" t="s">
        <v>45</v>
      </c>
      <c r="D85" s="7" t="s">
        <v>250</v>
      </c>
      <c r="E85" s="8" t="s">
        <v>251</v>
      </c>
      <c r="F85" s="9">
        <v>9</v>
      </c>
      <c r="G85" s="10">
        <v>66.319999999999993</v>
      </c>
      <c r="H85" s="10">
        <v>8.4499999999999993</v>
      </c>
      <c r="I85" s="10">
        <v>72.09</v>
      </c>
      <c r="J85" s="10">
        <f t="shared" si="9"/>
        <v>80.540000000000006</v>
      </c>
      <c r="K85" s="10">
        <f t="shared" si="10"/>
        <v>76.05</v>
      </c>
      <c r="L85" s="10">
        <f t="shared" si="11"/>
        <v>648.81000000000006</v>
      </c>
      <c r="M85" s="10">
        <f t="shared" si="12"/>
        <v>724.86</v>
      </c>
      <c r="N85" s="11">
        <f t="shared" si="8"/>
        <v>1.4999491046571703E-4</v>
      </c>
    </row>
    <row r="86" spans="1:14" ht="39" customHeight="1" x14ac:dyDescent="0.2">
      <c r="A86" s="7" t="s">
        <v>252</v>
      </c>
      <c r="B86" s="9" t="s">
        <v>253</v>
      </c>
      <c r="C86" s="7" t="s">
        <v>45</v>
      </c>
      <c r="D86" s="7" t="s">
        <v>254</v>
      </c>
      <c r="E86" s="8" t="s">
        <v>111</v>
      </c>
      <c r="F86" s="9">
        <v>6</v>
      </c>
      <c r="G86" s="10">
        <v>318.85000000000002</v>
      </c>
      <c r="H86" s="10">
        <v>99.35</v>
      </c>
      <c r="I86" s="10">
        <v>287.89</v>
      </c>
      <c r="J86" s="10">
        <f t="shared" si="9"/>
        <v>387.24</v>
      </c>
      <c r="K86" s="10">
        <f t="shared" si="10"/>
        <v>596.1</v>
      </c>
      <c r="L86" s="10">
        <f t="shared" si="11"/>
        <v>1727.3400000000001</v>
      </c>
      <c r="M86" s="10">
        <f t="shared" si="12"/>
        <v>2323.44</v>
      </c>
      <c r="N86" s="11">
        <f t="shared" si="8"/>
        <v>4.8078825534926133E-4</v>
      </c>
    </row>
    <row r="87" spans="1:14" ht="78" customHeight="1" x14ac:dyDescent="0.2">
      <c r="A87" s="7" t="s">
        <v>255</v>
      </c>
      <c r="B87" s="9" t="s">
        <v>256</v>
      </c>
      <c r="C87" s="7" t="s">
        <v>45</v>
      </c>
      <c r="D87" s="7" t="s">
        <v>257</v>
      </c>
      <c r="E87" s="8" t="s">
        <v>59</v>
      </c>
      <c r="F87" s="9">
        <v>1</v>
      </c>
      <c r="G87" s="10">
        <v>1805.27</v>
      </c>
      <c r="H87" s="10">
        <v>165.85</v>
      </c>
      <c r="I87" s="10">
        <v>2026.65</v>
      </c>
      <c r="J87" s="10">
        <f t="shared" si="9"/>
        <v>2192.5</v>
      </c>
      <c r="K87" s="10">
        <f t="shared" si="10"/>
        <v>165.85</v>
      </c>
      <c r="L87" s="10">
        <f t="shared" si="11"/>
        <v>2026.65</v>
      </c>
      <c r="M87" s="10">
        <f t="shared" si="12"/>
        <v>2192.5</v>
      </c>
      <c r="N87" s="11">
        <f t="shared" si="8"/>
        <v>4.5369290786646333E-4</v>
      </c>
    </row>
    <row r="88" spans="1:14" ht="90.95" customHeight="1" x14ac:dyDescent="0.2">
      <c r="A88" s="7" t="s">
        <v>258</v>
      </c>
      <c r="B88" s="9" t="s">
        <v>259</v>
      </c>
      <c r="C88" s="7" t="s">
        <v>45</v>
      </c>
      <c r="D88" s="7" t="s">
        <v>260</v>
      </c>
      <c r="E88" s="8" t="s">
        <v>111</v>
      </c>
      <c r="F88" s="9">
        <v>1</v>
      </c>
      <c r="G88" s="10">
        <v>1008.44</v>
      </c>
      <c r="H88" s="10">
        <v>110.68</v>
      </c>
      <c r="I88" s="10">
        <v>1114.07</v>
      </c>
      <c r="J88" s="10">
        <f t="shared" si="9"/>
        <v>1224.75</v>
      </c>
      <c r="K88" s="10">
        <f t="shared" si="10"/>
        <v>110.68</v>
      </c>
      <c r="L88" s="10">
        <f t="shared" si="11"/>
        <v>1114.07</v>
      </c>
      <c r="M88" s="10">
        <f t="shared" si="12"/>
        <v>1224.75</v>
      </c>
      <c r="N88" s="11">
        <f t="shared" si="8"/>
        <v>2.5343689345927066E-4</v>
      </c>
    </row>
    <row r="89" spans="1:14" ht="90.95" customHeight="1" x14ac:dyDescent="0.2">
      <c r="A89" s="7" t="s">
        <v>261</v>
      </c>
      <c r="B89" s="9" t="s">
        <v>262</v>
      </c>
      <c r="C89" s="7" t="s">
        <v>45</v>
      </c>
      <c r="D89" s="7" t="s">
        <v>263</v>
      </c>
      <c r="E89" s="8" t="s">
        <v>111</v>
      </c>
      <c r="F89" s="9">
        <v>1</v>
      </c>
      <c r="G89" s="10">
        <v>224.78</v>
      </c>
      <c r="H89" s="10">
        <v>24.36</v>
      </c>
      <c r="I89" s="10">
        <v>248.63</v>
      </c>
      <c r="J89" s="10">
        <f t="shared" si="9"/>
        <v>272.99</v>
      </c>
      <c r="K89" s="10">
        <f t="shared" si="10"/>
        <v>24.36</v>
      </c>
      <c r="L89" s="10">
        <f t="shared" si="11"/>
        <v>248.63</v>
      </c>
      <c r="M89" s="10">
        <f t="shared" si="12"/>
        <v>272.99</v>
      </c>
      <c r="N89" s="11">
        <f t="shared" si="8"/>
        <v>5.6489681604773464E-5</v>
      </c>
    </row>
    <row r="90" spans="1:14" ht="24" customHeight="1" x14ac:dyDescent="0.2">
      <c r="A90" s="3" t="s">
        <v>264</v>
      </c>
      <c r="B90" s="3"/>
      <c r="C90" s="3"/>
      <c r="D90" s="3" t="s">
        <v>265</v>
      </c>
      <c r="E90" s="3"/>
      <c r="F90" s="4"/>
      <c r="G90" s="3"/>
      <c r="H90" s="3"/>
      <c r="I90" s="3"/>
      <c r="J90" s="3"/>
      <c r="K90" s="3"/>
      <c r="L90" s="3"/>
      <c r="M90" s="5">
        <v>17206.68</v>
      </c>
      <c r="N90" s="6">
        <f t="shared" si="8"/>
        <v>3.5605695251665756E-3</v>
      </c>
    </row>
    <row r="91" spans="1:14" ht="24" customHeight="1" x14ac:dyDescent="0.2">
      <c r="A91" s="7" t="s">
        <v>266</v>
      </c>
      <c r="B91" s="9" t="s">
        <v>267</v>
      </c>
      <c r="C91" s="7" t="s">
        <v>45</v>
      </c>
      <c r="D91" s="7" t="s">
        <v>268</v>
      </c>
      <c r="E91" s="8" t="s">
        <v>269</v>
      </c>
      <c r="F91" s="9">
        <v>0.5</v>
      </c>
      <c r="G91" s="10">
        <v>21439.67</v>
      </c>
      <c r="H91" s="10">
        <v>25550.35</v>
      </c>
      <c r="I91" s="10">
        <v>488.12</v>
      </c>
      <c r="J91" s="10">
        <f>TRUNC(G91 * (1 + 21.45 / 100), 2)</f>
        <v>26038.47</v>
      </c>
      <c r="K91" s="10">
        <f>TRUNC(F91 * H91, 2)</f>
        <v>12775.17</v>
      </c>
      <c r="L91" s="10">
        <f>M91 - K91</f>
        <v>244.05999999999949</v>
      </c>
      <c r="M91" s="10">
        <f>TRUNC(F91 * J91, 2)</f>
        <v>13019.23</v>
      </c>
      <c r="N91" s="11">
        <f t="shared" si="8"/>
        <v>2.6940626302769874E-3</v>
      </c>
    </row>
    <row r="92" spans="1:14" ht="24" customHeight="1" x14ac:dyDescent="0.2">
      <c r="A92" s="7" t="s">
        <v>270</v>
      </c>
      <c r="B92" s="9" t="s">
        <v>271</v>
      </c>
      <c r="C92" s="7" t="s">
        <v>272</v>
      </c>
      <c r="D92" s="7" t="s">
        <v>273</v>
      </c>
      <c r="E92" s="8" t="s">
        <v>29</v>
      </c>
      <c r="F92" s="9">
        <v>753.14</v>
      </c>
      <c r="G92" s="10">
        <v>4.58</v>
      </c>
      <c r="H92" s="10">
        <v>3.34</v>
      </c>
      <c r="I92" s="10">
        <v>2.2200000000000002</v>
      </c>
      <c r="J92" s="10">
        <f>TRUNC(G92 * (1 + 21.45 / 100), 2)</f>
        <v>5.56</v>
      </c>
      <c r="K92" s="10">
        <f>TRUNC(F92 * H92, 2)</f>
        <v>2515.48</v>
      </c>
      <c r="L92" s="10">
        <f>M92 - K92</f>
        <v>1671.9699999999998</v>
      </c>
      <c r="M92" s="10">
        <f>TRUNC(F92 * J92, 2)</f>
        <v>4187.45</v>
      </c>
      <c r="N92" s="11">
        <f t="shared" si="8"/>
        <v>8.6650689488958796E-4</v>
      </c>
    </row>
    <row r="93" spans="1:14" ht="24" customHeight="1" x14ac:dyDescent="0.2">
      <c r="A93" s="3" t="s">
        <v>274</v>
      </c>
      <c r="B93" s="3"/>
      <c r="C93" s="3"/>
      <c r="D93" s="3" t="s">
        <v>275</v>
      </c>
      <c r="E93" s="3"/>
      <c r="F93" s="4"/>
      <c r="G93" s="3"/>
      <c r="H93" s="3"/>
      <c r="I93" s="3"/>
      <c r="J93" s="3"/>
      <c r="K93" s="3"/>
      <c r="L93" s="3"/>
      <c r="M93" s="5">
        <v>205301.82</v>
      </c>
      <c r="N93" s="6">
        <f t="shared" si="8"/>
        <v>4.2483001006192581E-2</v>
      </c>
    </row>
    <row r="94" spans="1:14" ht="24" customHeight="1" x14ac:dyDescent="0.2">
      <c r="A94" s="3" t="s">
        <v>276</v>
      </c>
      <c r="B94" s="3"/>
      <c r="C94" s="3"/>
      <c r="D94" s="3" t="s">
        <v>277</v>
      </c>
      <c r="E94" s="3"/>
      <c r="F94" s="4"/>
      <c r="G94" s="3"/>
      <c r="H94" s="3"/>
      <c r="I94" s="3"/>
      <c r="J94" s="3"/>
      <c r="K94" s="3"/>
      <c r="L94" s="3"/>
      <c r="M94" s="5">
        <v>29546.5</v>
      </c>
      <c r="N94" s="6">
        <f t="shared" si="8"/>
        <v>6.1140421903199352E-3</v>
      </c>
    </row>
    <row r="95" spans="1:14" ht="51.95" customHeight="1" x14ac:dyDescent="0.2">
      <c r="A95" s="7" t="s">
        <v>278</v>
      </c>
      <c r="B95" s="9" t="s">
        <v>279</v>
      </c>
      <c r="C95" s="7" t="s">
        <v>45</v>
      </c>
      <c r="D95" s="7" t="s">
        <v>280</v>
      </c>
      <c r="E95" s="8" t="s">
        <v>59</v>
      </c>
      <c r="F95" s="9">
        <v>73</v>
      </c>
      <c r="G95" s="10">
        <v>24.8</v>
      </c>
      <c r="H95" s="10">
        <v>14.28</v>
      </c>
      <c r="I95" s="10">
        <v>15.83</v>
      </c>
      <c r="J95" s="10">
        <f t="shared" ref="J95:J104" si="13">TRUNC(G95 * (1 + 21.45 / 100), 2)</f>
        <v>30.11</v>
      </c>
      <c r="K95" s="10">
        <f t="shared" ref="K95:K104" si="14">TRUNC(F95 * H95, 2)</f>
        <v>1042.44</v>
      </c>
      <c r="L95" s="10">
        <f t="shared" ref="L95:L104" si="15">M95 - K95</f>
        <v>1155.5900000000001</v>
      </c>
      <c r="M95" s="10">
        <f t="shared" ref="M95:M104" si="16">TRUNC(F95 * J95, 2)</f>
        <v>2198.0300000000002</v>
      </c>
      <c r="N95" s="11">
        <f t="shared" si="8"/>
        <v>4.5483722794879014E-4</v>
      </c>
    </row>
    <row r="96" spans="1:14" ht="39" customHeight="1" x14ac:dyDescent="0.2">
      <c r="A96" s="7" t="s">
        <v>281</v>
      </c>
      <c r="B96" s="9" t="s">
        <v>282</v>
      </c>
      <c r="C96" s="7" t="s">
        <v>45</v>
      </c>
      <c r="D96" s="7" t="s">
        <v>283</v>
      </c>
      <c r="E96" s="8" t="s">
        <v>59</v>
      </c>
      <c r="F96" s="9">
        <v>11</v>
      </c>
      <c r="G96" s="10">
        <v>42.38</v>
      </c>
      <c r="H96" s="10">
        <v>24.87</v>
      </c>
      <c r="I96" s="10">
        <v>26.6</v>
      </c>
      <c r="J96" s="10">
        <f t="shared" si="13"/>
        <v>51.47</v>
      </c>
      <c r="K96" s="10">
        <f t="shared" si="14"/>
        <v>273.57</v>
      </c>
      <c r="L96" s="10">
        <f t="shared" si="15"/>
        <v>292.59999999999997</v>
      </c>
      <c r="M96" s="10">
        <f t="shared" si="16"/>
        <v>566.16999999999996</v>
      </c>
      <c r="N96" s="11">
        <f t="shared" si="8"/>
        <v>1.1715726962223741E-4</v>
      </c>
    </row>
    <row r="97" spans="1:14" ht="39" customHeight="1" x14ac:dyDescent="0.2">
      <c r="A97" s="7" t="s">
        <v>284</v>
      </c>
      <c r="B97" s="9" t="s">
        <v>285</v>
      </c>
      <c r="C97" s="7" t="s">
        <v>45</v>
      </c>
      <c r="D97" s="7" t="s">
        <v>286</v>
      </c>
      <c r="E97" s="8" t="s">
        <v>59</v>
      </c>
      <c r="F97" s="9">
        <v>56</v>
      </c>
      <c r="G97" s="10">
        <v>63.11</v>
      </c>
      <c r="H97" s="10">
        <v>35.450000000000003</v>
      </c>
      <c r="I97" s="10">
        <v>41.19</v>
      </c>
      <c r="J97" s="10">
        <f t="shared" si="13"/>
        <v>76.64</v>
      </c>
      <c r="K97" s="10">
        <f t="shared" si="14"/>
        <v>1985.2</v>
      </c>
      <c r="L97" s="10">
        <f t="shared" si="15"/>
        <v>2306.6400000000003</v>
      </c>
      <c r="M97" s="10">
        <f t="shared" si="16"/>
        <v>4291.84</v>
      </c>
      <c r="N97" s="11">
        <f t="shared" si="8"/>
        <v>8.8810826440027454E-4</v>
      </c>
    </row>
    <row r="98" spans="1:14" ht="51.95" customHeight="1" x14ac:dyDescent="0.2">
      <c r="A98" s="7" t="s">
        <v>287</v>
      </c>
      <c r="B98" s="9" t="s">
        <v>279</v>
      </c>
      <c r="C98" s="7" t="s">
        <v>45</v>
      </c>
      <c r="D98" s="7" t="s">
        <v>280</v>
      </c>
      <c r="E98" s="8" t="s">
        <v>59</v>
      </c>
      <c r="F98" s="9">
        <v>52</v>
      </c>
      <c r="G98" s="10">
        <v>24.8</v>
      </c>
      <c r="H98" s="10">
        <v>14.28</v>
      </c>
      <c r="I98" s="10">
        <v>15.83</v>
      </c>
      <c r="J98" s="10">
        <f t="shared" si="13"/>
        <v>30.11</v>
      </c>
      <c r="K98" s="10">
        <f t="shared" si="14"/>
        <v>742.56</v>
      </c>
      <c r="L98" s="10">
        <f t="shared" si="15"/>
        <v>823.16000000000008</v>
      </c>
      <c r="M98" s="10">
        <f t="shared" si="16"/>
        <v>1565.72</v>
      </c>
      <c r="N98" s="11">
        <f t="shared" si="8"/>
        <v>3.2399364182653545E-4</v>
      </c>
    </row>
    <row r="99" spans="1:14" ht="39" customHeight="1" x14ac:dyDescent="0.2">
      <c r="A99" s="7" t="s">
        <v>288</v>
      </c>
      <c r="B99" s="9" t="s">
        <v>289</v>
      </c>
      <c r="C99" s="7" t="s">
        <v>27</v>
      </c>
      <c r="D99" s="7" t="s">
        <v>290</v>
      </c>
      <c r="E99" s="8" t="s">
        <v>59</v>
      </c>
      <c r="F99" s="9">
        <v>52</v>
      </c>
      <c r="G99" s="10">
        <v>22.59</v>
      </c>
      <c r="H99" s="10">
        <v>7.52</v>
      </c>
      <c r="I99" s="10">
        <v>19.91</v>
      </c>
      <c r="J99" s="10">
        <f t="shared" si="13"/>
        <v>27.43</v>
      </c>
      <c r="K99" s="10">
        <f t="shared" si="14"/>
        <v>391.04</v>
      </c>
      <c r="L99" s="10">
        <f t="shared" si="15"/>
        <v>1035.32</v>
      </c>
      <c r="M99" s="10">
        <f t="shared" si="16"/>
        <v>1426.36</v>
      </c>
      <c r="N99" s="11">
        <f t="shared" si="8"/>
        <v>2.9515594803393777E-4</v>
      </c>
    </row>
    <row r="100" spans="1:14" ht="234" customHeight="1" x14ac:dyDescent="0.2">
      <c r="A100" s="7" t="s">
        <v>291</v>
      </c>
      <c r="B100" s="9" t="s">
        <v>292</v>
      </c>
      <c r="C100" s="7" t="s">
        <v>45</v>
      </c>
      <c r="D100" s="7" t="s">
        <v>293</v>
      </c>
      <c r="E100" s="8" t="s">
        <v>59</v>
      </c>
      <c r="F100" s="9">
        <v>2</v>
      </c>
      <c r="G100" s="10">
        <v>1740.32</v>
      </c>
      <c r="H100" s="10">
        <v>182.52</v>
      </c>
      <c r="I100" s="10">
        <v>1931.09</v>
      </c>
      <c r="J100" s="10">
        <f t="shared" si="13"/>
        <v>2113.61</v>
      </c>
      <c r="K100" s="10">
        <f t="shared" si="14"/>
        <v>365.04</v>
      </c>
      <c r="L100" s="10">
        <f t="shared" si="15"/>
        <v>3862.1800000000003</v>
      </c>
      <c r="M100" s="10">
        <f t="shared" si="16"/>
        <v>4227.22</v>
      </c>
      <c r="N100" s="11">
        <f t="shared" si="8"/>
        <v>8.7473648072577926E-4</v>
      </c>
    </row>
    <row r="101" spans="1:14" ht="234" customHeight="1" x14ac:dyDescent="0.2">
      <c r="A101" s="7" t="s">
        <v>294</v>
      </c>
      <c r="B101" s="9" t="s">
        <v>295</v>
      </c>
      <c r="C101" s="7" t="s">
        <v>45</v>
      </c>
      <c r="D101" s="7" t="s">
        <v>296</v>
      </c>
      <c r="E101" s="8" t="s">
        <v>59</v>
      </c>
      <c r="F101" s="9">
        <v>3</v>
      </c>
      <c r="G101" s="10">
        <v>1863.6</v>
      </c>
      <c r="H101" s="10">
        <v>182.52</v>
      </c>
      <c r="I101" s="10">
        <v>2080.8200000000002</v>
      </c>
      <c r="J101" s="10">
        <f t="shared" si="13"/>
        <v>2263.34</v>
      </c>
      <c r="K101" s="10">
        <f t="shared" si="14"/>
        <v>547.55999999999995</v>
      </c>
      <c r="L101" s="10">
        <f t="shared" si="15"/>
        <v>6242.4600000000009</v>
      </c>
      <c r="M101" s="10">
        <f t="shared" si="16"/>
        <v>6790.02</v>
      </c>
      <c r="N101" s="11">
        <f t="shared" si="8"/>
        <v>1.4050553789151394E-3</v>
      </c>
    </row>
    <row r="102" spans="1:14" ht="234" customHeight="1" x14ac:dyDescent="0.2">
      <c r="A102" s="7" t="s">
        <v>297</v>
      </c>
      <c r="B102" s="9" t="s">
        <v>298</v>
      </c>
      <c r="C102" s="7" t="s">
        <v>45</v>
      </c>
      <c r="D102" s="7" t="s">
        <v>299</v>
      </c>
      <c r="E102" s="8" t="s">
        <v>59</v>
      </c>
      <c r="F102" s="9">
        <v>2</v>
      </c>
      <c r="G102" s="10">
        <v>2129.52</v>
      </c>
      <c r="H102" s="10">
        <v>182.52</v>
      </c>
      <c r="I102" s="10">
        <v>2403.7800000000002</v>
      </c>
      <c r="J102" s="10">
        <f t="shared" si="13"/>
        <v>2586.3000000000002</v>
      </c>
      <c r="K102" s="10">
        <f t="shared" si="14"/>
        <v>365.04</v>
      </c>
      <c r="L102" s="10">
        <f t="shared" si="15"/>
        <v>4807.5600000000004</v>
      </c>
      <c r="M102" s="10">
        <f t="shared" si="16"/>
        <v>5172.6000000000004</v>
      </c>
      <c r="N102" s="11">
        <f t="shared" ref="N102:N133" si="17">M102 / 4832563.97</f>
        <v>1.070363482431046E-3</v>
      </c>
    </row>
    <row r="103" spans="1:14" ht="51.95" customHeight="1" x14ac:dyDescent="0.2">
      <c r="A103" s="7" t="s">
        <v>300</v>
      </c>
      <c r="B103" s="9" t="s">
        <v>301</v>
      </c>
      <c r="C103" s="7" t="s">
        <v>45</v>
      </c>
      <c r="D103" s="7" t="s">
        <v>302</v>
      </c>
      <c r="E103" s="8" t="s">
        <v>59</v>
      </c>
      <c r="F103" s="9">
        <v>9</v>
      </c>
      <c r="G103" s="10">
        <v>67.81</v>
      </c>
      <c r="H103" s="10">
        <v>38.6</v>
      </c>
      <c r="I103" s="10">
        <v>43.75</v>
      </c>
      <c r="J103" s="10">
        <f t="shared" si="13"/>
        <v>82.35</v>
      </c>
      <c r="K103" s="10">
        <f t="shared" si="14"/>
        <v>347.4</v>
      </c>
      <c r="L103" s="10">
        <f t="shared" si="15"/>
        <v>393.75</v>
      </c>
      <c r="M103" s="10">
        <f t="shared" si="16"/>
        <v>741.15</v>
      </c>
      <c r="N103" s="11">
        <f t="shared" si="17"/>
        <v>1.5336579186555496E-4</v>
      </c>
    </row>
    <row r="104" spans="1:14" ht="39" customHeight="1" x14ac:dyDescent="0.2">
      <c r="A104" s="7" t="s">
        <v>303</v>
      </c>
      <c r="B104" s="9" t="s">
        <v>304</v>
      </c>
      <c r="C104" s="7" t="s">
        <v>45</v>
      </c>
      <c r="D104" s="7" t="s">
        <v>305</v>
      </c>
      <c r="E104" s="8" t="s">
        <v>59</v>
      </c>
      <c r="F104" s="9">
        <v>7</v>
      </c>
      <c r="G104" s="10">
        <v>302</v>
      </c>
      <c r="H104" s="10">
        <v>9.11</v>
      </c>
      <c r="I104" s="10">
        <v>357.66</v>
      </c>
      <c r="J104" s="10">
        <f t="shared" si="13"/>
        <v>366.77</v>
      </c>
      <c r="K104" s="10">
        <f t="shared" si="14"/>
        <v>63.77</v>
      </c>
      <c r="L104" s="10">
        <f t="shared" si="15"/>
        <v>2503.62</v>
      </c>
      <c r="M104" s="10">
        <f t="shared" si="16"/>
        <v>2567.39</v>
      </c>
      <c r="N104" s="11">
        <f t="shared" si="17"/>
        <v>5.3126870455064048E-4</v>
      </c>
    </row>
    <row r="105" spans="1:14" ht="24" customHeight="1" x14ac:dyDescent="0.2">
      <c r="A105" s="3" t="s">
        <v>306</v>
      </c>
      <c r="B105" s="3"/>
      <c r="C105" s="3"/>
      <c r="D105" s="3" t="s">
        <v>307</v>
      </c>
      <c r="E105" s="3"/>
      <c r="F105" s="4"/>
      <c r="G105" s="3"/>
      <c r="H105" s="3"/>
      <c r="I105" s="3"/>
      <c r="J105" s="3"/>
      <c r="K105" s="3"/>
      <c r="L105" s="3"/>
      <c r="M105" s="5">
        <v>125565.4</v>
      </c>
      <c r="N105" s="6">
        <f t="shared" si="17"/>
        <v>2.5983184243291043E-2</v>
      </c>
    </row>
    <row r="106" spans="1:14" ht="26.1" customHeight="1" x14ac:dyDescent="0.2">
      <c r="A106" s="7" t="s">
        <v>308</v>
      </c>
      <c r="B106" s="9" t="s">
        <v>309</v>
      </c>
      <c r="C106" s="7" t="s">
        <v>45</v>
      </c>
      <c r="D106" s="7" t="s">
        <v>310</v>
      </c>
      <c r="E106" s="8" t="s">
        <v>59</v>
      </c>
      <c r="F106" s="9">
        <v>1</v>
      </c>
      <c r="G106" s="10">
        <v>63.25</v>
      </c>
      <c r="H106" s="10">
        <v>21.49</v>
      </c>
      <c r="I106" s="10">
        <v>55.32</v>
      </c>
      <c r="J106" s="10">
        <f t="shared" ref="J106:J114" si="18">TRUNC(G106 * (1 + 21.45 / 100), 2)</f>
        <v>76.81</v>
      </c>
      <c r="K106" s="10">
        <f t="shared" ref="K106:K114" si="19">TRUNC(F106 * H106, 2)</f>
        <v>21.49</v>
      </c>
      <c r="L106" s="10">
        <f t="shared" ref="L106:L114" si="20">M106 - K106</f>
        <v>55.320000000000007</v>
      </c>
      <c r="M106" s="10">
        <f t="shared" ref="M106:M114" si="21">TRUNC(F106 * J106, 2)</f>
        <v>76.81</v>
      </c>
      <c r="N106" s="11">
        <f t="shared" si="17"/>
        <v>1.5894254163385654E-5</v>
      </c>
    </row>
    <row r="107" spans="1:14" ht="26.1" customHeight="1" x14ac:dyDescent="0.2">
      <c r="A107" s="7" t="s">
        <v>311</v>
      </c>
      <c r="B107" s="9" t="s">
        <v>312</v>
      </c>
      <c r="C107" s="7" t="s">
        <v>45</v>
      </c>
      <c r="D107" s="7" t="s">
        <v>313</v>
      </c>
      <c r="E107" s="8" t="s">
        <v>59</v>
      </c>
      <c r="F107" s="9">
        <v>172</v>
      </c>
      <c r="G107" s="10">
        <v>187.13</v>
      </c>
      <c r="H107" s="10">
        <v>7.83</v>
      </c>
      <c r="I107" s="10">
        <v>219.43</v>
      </c>
      <c r="J107" s="10">
        <f t="shared" si="18"/>
        <v>227.26</v>
      </c>
      <c r="K107" s="10">
        <f t="shared" si="19"/>
        <v>1346.76</v>
      </c>
      <c r="L107" s="10">
        <f t="shared" si="20"/>
        <v>37741.96</v>
      </c>
      <c r="M107" s="10">
        <f t="shared" si="21"/>
        <v>39088.720000000001</v>
      </c>
      <c r="N107" s="11">
        <f t="shared" si="17"/>
        <v>8.0886089129204031E-3</v>
      </c>
    </row>
    <row r="108" spans="1:14" ht="26.1" customHeight="1" x14ac:dyDescent="0.2">
      <c r="A108" s="7" t="s">
        <v>314</v>
      </c>
      <c r="B108" s="9" t="s">
        <v>315</v>
      </c>
      <c r="C108" s="7" t="s">
        <v>45</v>
      </c>
      <c r="D108" s="7" t="s">
        <v>316</v>
      </c>
      <c r="E108" s="8" t="s">
        <v>59</v>
      </c>
      <c r="F108" s="9">
        <v>12</v>
      </c>
      <c r="G108" s="10">
        <v>268.45</v>
      </c>
      <c r="H108" s="10">
        <v>7.83</v>
      </c>
      <c r="I108" s="10">
        <v>318.2</v>
      </c>
      <c r="J108" s="10">
        <f t="shared" si="18"/>
        <v>326.02999999999997</v>
      </c>
      <c r="K108" s="10">
        <f t="shared" si="19"/>
        <v>93.96</v>
      </c>
      <c r="L108" s="10">
        <f t="shared" si="20"/>
        <v>3818.4</v>
      </c>
      <c r="M108" s="10">
        <f t="shared" si="21"/>
        <v>3912.36</v>
      </c>
      <c r="N108" s="11">
        <f t="shared" si="17"/>
        <v>8.0958266135481704E-4</v>
      </c>
    </row>
    <row r="109" spans="1:14" ht="26.1" customHeight="1" x14ac:dyDescent="0.2">
      <c r="A109" s="7" t="s">
        <v>317</v>
      </c>
      <c r="B109" s="9" t="s">
        <v>318</v>
      </c>
      <c r="C109" s="7" t="s">
        <v>45</v>
      </c>
      <c r="D109" s="7" t="s">
        <v>319</v>
      </c>
      <c r="E109" s="8" t="s">
        <v>59</v>
      </c>
      <c r="F109" s="9">
        <v>9</v>
      </c>
      <c r="G109" s="10">
        <v>43.52</v>
      </c>
      <c r="H109" s="10">
        <v>7.83</v>
      </c>
      <c r="I109" s="10">
        <v>45.02</v>
      </c>
      <c r="J109" s="10">
        <f t="shared" si="18"/>
        <v>52.85</v>
      </c>
      <c r="K109" s="10">
        <f t="shared" si="19"/>
        <v>70.47</v>
      </c>
      <c r="L109" s="10">
        <f t="shared" si="20"/>
        <v>405.17999999999995</v>
      </c>
      <c r="M109" s="10">
        <f t="shared" si="21"/>
        <v>475.65</v>
      </c>
      <c r="N109" s="11">
        <f t="shared" si="17"/>
        <v>9.842601214443934E-5</v>
      </c>
    </row>
    <row r="110" spans="1:14" ht="65.099999999999994" customHeight="1" x14ac:dyDescent="0.2">
      <c r="A110" s="7" t="s">
        <v>320</v>
      </c>
      <c r="B110" s="9" t="s">
        <v>321</v>
      </c>
      <c r="C110" s="7" t="s">
        <v>45</v>
      </c>
      <c r="D110" s="7" t="s">
        <v>322</v>
      </c>
      <c r="E110" s="8" t="s">
        <v>59</v>
      </c>
      <c r="F110" s="9">
        <v>4</v>
      </c>
      <c r="G110" s="10">
        <v>925.85</v>
      </c>
      <c r="H110" s="10">
        <v>119.75</v>
      </c>
      <c r="I110" s="10">
        <v>1004.69</v>
      </c>
      <c r="J110" s="10">
        <f t="shared" si="18"/>
        <v>1124.44</v>
      </c>
      <c r="K110" s="10">
        <f t="shared" si="19"/>
        <v>479</v>
      </c>
      <c r="L110" s="10">
        <f t="shared" si="20"/>
        <v>4018.76</v>
      </c>
      <c r="M110" s="10">
        <f t="shared" si="21"/>
        <v>4497.76</v>
      </c>
      <c r="N110" s="11">
        <f t="shared" si="17"/>
        <v>9.3071918507888895E-4</v>
      </c>
    </row>
    <row r="111" spans="1:14" ht="65.099999999999994" customHeight="1" x14ac:dyDescent="0.2">
      <c r="A111" s="7" t="s">
        <v>323</v>
      </c>
      <c r="B111" s="9" t="s">
        <v>324</v>
      </c>
      <c r="C111" s="7" t="s">
        <v>45</v>
      </c>
      <c r="D111" s="7" t="s">
        <v>325</v>
      </c>
      <c r="E111" s="8" t="s">
        <v>59</v>
      </c>
      <c r="F111" s="9">
        <v>51</v>
      </c>
      <c r="G111" s="10">
        <v>1173.3</v>
      </c>
      <c r="H111" s="10">
        <v>126.63</v>
      </c>
      <c r="I111" s="10">
        <v>1298.3399999999999</v>
      </c>
      <c r="J111" s="10">
        <f t="shared" si="18"/>
        <v>1424.97</v>
      </c>
      <c r="K111" s="10">
        <f t="shared" si="19"/>
        <v>6458.13</v>
      </c>
      <c r="L111" s="10">
        <f t="shared" si="20"/>
        <v>66215.34</v>
      </c>
      <c r="M111" s="10">
        <f t="shared" si="21"/>
        <v>72673.47</v>
      </c>
      <c r="N111" s="11">
        <f t="shared" si="17"/>
        <v>1.5038284118151054E-2</v>
      </c>
    </row>
    <row r="112" spans="1:14" ht="26.1" customHeight="1" x14ac:dyDescent="0.2">
      <c r="A112" s="7" t="s">
        <v>326</v>
      </c>
      <c r="B112" s="9" t="s">
        <v>327</v>
      </c>
      <c r="C112" s="7" t="s">
        <v>45</v>
      </c>
      <c r="D112" s="7" t="s">
        <v>328</v>
      </c>
      <c r="E112" s="8" t="s">
        <v>59</v>
      </c>
      <c r="F112" s="9">
        <v>6</v>
      </c>
      <c r="G112" s="10">
        <v>250.93</v>
      </c>
      <c r="H112" s="10">
        <v>7.83</v>
      </c>
      <c r="I112" s="10">
        <v>296.92</v>
      </c>
      <c r="J112" s="10">
        <f t="shared" si="18"/>
        <v>304.75</v>
      </c>
      <c r="K112" s="10">
        <f t="shared" si="19"/>
        <v>46.98</v>
      </c>
      <c r="L112" s="10">
        <f t="shared" si="20"/>
        <v>1781.52</v>
      </c>
      <c r="M112" s="10">
        <f t="shared" si="21"/>
        <v>1828.5</v>
      </c>
      <c r="N112" s="11">
        <f t="shared" si="17"/>
        <v>3.7837057333355901E-4</v>
      </c>
    </row>
    <row r="113" spans="1:14" ht="39" customHeight="1" x14ac:dyDescent="0.2">
      <c r="A113" s="7" t="s">
        <v>329</v>
      </c>
      <c r="B113" s="9" t="s">
        <v>330</v>
      </c>
      <c r="C113" s="7" t="s">
        <v>27</v>
      </c>
      <c r="D113" s="7" t="s">
        <v>331</v>
      </c>
      <c r="E113" s="8" t="s">
        <v>59</v>
      </c>
      <c r="F113" s="9">
        <v>4</v>
      </c>
      <c r="G113" s="10">
        <v>132.93</v>
      </c>
      <c r="H113" s="10">
        <v>25.06</v>
      </c>
      <c r="I113" s="10">
        <v>136.38</v>
      </c>
      <c r="J113" s="10">
        <f t="shared" si="18"/>
        <v>161.44</v>
      </c>
      <c r="K113" s="10">
        <f t="shared" si="19"/>
        <v>100.24</v>
      </c>
      <c r="L113" s="10">
        <f t="shared" si="20"/>
        <v>545.52</v>
      </c>
      <c r="M113" s="10">
        <f t="shared" si="21"/>
        <v>645.76</v>
      </c>
      <c r="N113" s="11">
        <f t="shared" si="17"/>
        <v>1.3362678776914359E-4</v>
      </c>
    </row>
    <row r="114" spans="1:14" ht="39" customHeight="1" x14ac:dyDescent="0.2">
      <c r="A114" s="7" t="s">
        <v>332</v>
      </c>
      <c r="B114" s="9" t="s">
        <v>333</v>
      </c>
      <c r="C114" s="7" t="s">
        <v>45</v>
      </c>
      <c r="D114" s="7" t="s">
        <v>334</v>
      </c>
      <c r="E114" s="8" t="s">
        <v>59</v>
      </c>
      <c r="F114" s="9">
        <v>9</v>
      </c>
      <c r="G114" s="10">
        <v>216.5</v>
      </c>
      <c r="H114" s="10">
        <v>58.52</v>
      </c>
      <c r="I114" s="10">
        <v>204.41</v>
      </c>
      <c r="J114" s="10">
        <f t="shared" si="18"/>
        <v>262.93</v>
      </c>
      <c r="K114" s="10">
        <f t="shared" si="19"/>
        <v>526.67999999999995</v>
      </c>
      <c r="L114" s="10">
        <f t="shared" si="20"/>
        <v>1839.69</v>
      </c>
      <c r="M114" s="10">
        <f t="shared" si="21"/>
        <v>2366.37</v>
      </c>
      <c r="N114" s="11">
        <f t="shared" si="17"/>
        <v>4.896717383753536E-4</v>
      </c>
    </row>
    <row r="115" spans="1:14" ht="24" customHeight="1" x14ac:dyDescent="0.2">
      <c r="A115" s="3" t="s">
        <v>335</v>
      </c>
      <c r="B115" s="3"/>
      <c r="C115" s="3"/>
      <c r="D115" s="3" t="s">
        <v>336</v>
      </c>
      <c r="E115" s="3"/>
      <c r="F115" s="4"/>
      <c r="G115" s="3"/>
      <c r="H115" s="3"/>
      <c r="I115" s="3"/>
      <c r="J115" s="3"/>
      <c r="K115" s="3"/>
      <c r="L115" s="3"/>
      <c r="M115" s="5">
        <v>5511.4</v>
      </c>
      <c r="N115" s="6">
        <f t="shared" si="17"/>
        <v>1.1404711938039797E-3</v>
      </c>
    </row>
    <row r="116" spans="1:14" ht="26.1" customHeight="1" x14ac:dyDescent="0.2">
      <c r="A116" s="7" t="s">
        <v>337</v>
      </c>
      <c r="B116" s="9" t="s">
        <v>338</v>
      </c>
      <c r="C116" s="7" t="s">
        <v>27</v>
      </c>
      <c r="D116" s="7" t="s">
        <v>339</v>
      </c>
      <c r="E116" s="8" t="s">
        <v>59</v>
      </c>
      <c r="F116" s="9">
        <v>55</v>
      </c>
      <c r="G116" s="10">
        <v>53.39</v>
      </c>
      <c r="H116" s="10">
        <v>12.53</v>
      </c>
      <c r="I116" s="10">
        <v>52.31</v>
      </c>
      <c r="J116" s="10">
        <f>TRUNC(G116 * (1 + 21.45 / 100), 2)</f>
        <v>64.84</v>
      </c>
      <c r="K116" s="10">
        <f>TRUNC(F116 * H116, 2)</f>
        <v>689.15</v>
      </c>
      <c r="L116" s="10">
        <f>M116 - K116</f>
        <v>2877.0499999999997</v>
      </c>
      <c r="M116" s="10">
        <f>TRUNC(F116 * J116, 2)</f>
        <v>3566.2</v>
      </c>
      <c r="N116" s="11">
        <f t="shared" si="17"/>
        <v>7.3795194893198695E-4</v>
      </c>
    </row>
    <row r="117" spans="1:14" ht="26.1" customHeight="1" x14ac:dyDescent="0.2">
      <c r="A117" s="7" t="s">
        <v>340</v>
      </c>
      <c r="B117" s="9" t="s">
        <v>341</v>
      </c>
      <c r="C117" s="7" t="s">
        <v>45</v>
      </c>
      <c r="D117" s="7" t="s">
        <v>342</v>
      </c>
      <c r="E117" s="8" t="s">
        <v>59</v>
      </c>
      <c r="F117" s="9">
        <v>15</v>
      </c>
      <c r="G117" s="10">
        <v>106.78</v>
      </c>
      <c r="H117" s="10">
        <v>25.06</v>
      </c>
      <c r="I117" s="10">
        <v>104.62</v>
      </c>
      <c r="J117" s="10">
        <f>TRUNC(G117 * (1 + 21.45 / 100), 2)</f>
        <v>129.68</v>
      </c>
      <c r="K117" s="10">
        <f>TRUNC(F117 * H117, 2)</f>
        <v>375.9</v>
      </c>
      <c r="L117" s="10">
        <f>M117 - K117</f>
        <v>1569.3000000000002</v>
      </c>
      <c r="M117" s="10">
        <f>TRUNC(F117 * J117, 2)</f>
        <v>1945.2</v>
      </c>
      <c r="N117" s="11">
        <f t="shared" si="17"/>
        <v>4.0251924487199291E-4</v>
      </c>
    </row>
    <row r="118" spans="1:14" ht="24" customHeight="1" x14ac:dyDescent="0.2">
      <c r="A118" s="3" t="s">
        <v>343</v>
      </c>
      <c r="B118" s="3"/>
      <c r="C118" s="3"/>
      <c r="D118" s="3" t="s">
        <v>344</v>
      </c>
      <c r="E118" s="3"/>
      <c r="F118" s="4"/>
      <c r="G118" s="3"/>
      <c r="H118" s="3"/>
      <c r="I118" s="3"/>
      <c r="J118" s="3"/>
      <c r="K118" s="3"/>
      <c r="L118" s="3"/>
      <c r="M118" s="5">
        <v>44678.52</v>
      </c>
      <c r="N118" s="6">
        <f t="shared" si="17"/>
        <v>9.245303378777622E-3</v>
      </c>
    </row>
    <row r="119" spans="1:14" ht="90.95" customHeight="1" x14ac:dyDescent="0.2">
      <c r="A119" s="7" t="s">
        <v>345</v>
      </c>
      <c r="B119" s="9" t="s">
        <v>346</v>
      </c>
      <c r="C119" s="7" t="s">
        <v>45</v>
      </c>
      <c r="D119" s="7" t="s">
        <v>347</v>
      </c>
      <c r="E119" s="8" t="s">
        <v>59</v>
      </c>
      <c r="F119" s="9">
        <v>38</v>
      </c>
      <c r="G119" s="10">
        <v>630.62</v>
      </c>
      <c r="H119" s="10">
        <v>116.72</v>
      </c>
      <c r="I119" s="10">
        <v>649.16</v>
      </c>
      <c r="J119" s="10">
        <f>TRUNC(G119 * (1 + 21.45 / 100), 2)</f>
        <v>765.88</v>
      </c>
      <c r="K119" s="10">
        <f>TRUNC(F119 * H119, 2)</f>
        <v>4435.3599999999997</v>
      </c>
      <c r="L119" s="10">
        <f>M119 - K119</f>
        <v>24668.079999999998</v>
      </c>
      <c r="M119" s="10">
        <f>TRUNC(F119 * J119, 2)</f>
        <v>29103.439999999999</v>
      </c>
      <c r="N119" s="11">
        <f t="shared" si="17"/>
        <v>6.0223600102700765E-3</v>
      </c>
    </row>
    <row r="120" spans="1:14" ht="90.95" customHeight="1" x14ac:dyDescent="0.2">
      <c r="A120" s="7" t="s">
        <v>348</v>
      </c>
      <c r="B120" s="9" t="s">
        <v>349</v>
      </c>
      <c r="C120" s="7" t="s">
        <v>45</v>
      </c>
      <c r="D120" s="7" t="s">
        <v>350</v>
      </c>
      <c r="E120" s="8" t="s">
        <v>59</v>
      </c>
      <c r="F120" s="9">
        <v>1</v>
      </c>
      <c r="G120" s="10">
        <v>9850.65</v>
      </c>
      <c r="H120" s="10">
        <v>94.37</v>
      </c>
      <c r="I120" s="10">
        <v>10829.01</v>
      </c>
      <c r="J120" s="10" t="str">
        <f>TRUNC(G120 * (1 + 10.89 / 100), 2) &amp;CHAR(10)&amp; "(10.89%)"</f>
        <v>10923,38
(10.89%)</v>
      </c>
      <c r="K120" s="10">
        <f>TRUNC(F120 * H120, 2)</f>
        <v>94.37</v>
      </c>
      <c r="L120" s="10">
        <f>M120 - K120</f>
        <v>10829.009999999998</v>
      </c>
      <c r="M120" s="10">
        <f>TRUNC((F120 * 1 ) * TRUNC(G120 * (1 + 10.89 / 100), 2), 2)</f>
        <v>10923.38</v>
      </c>
      <c r="N120" s="11">
        <f t="shared" si="17"/>
        <v>2.2603694576649341E-3</v>
      </c>
    </row>
    <row r="121" spans="1:14" ht="90.95" customHeight="1" x14ac:dyDescent="0.2">
      <c r="A121" s="7" t="s">
        <v>351</v>
      </c>
      <c r="B121" s="9" t="s">
        <v>352</v>
      </c>
      <c r="C121" s="7" t="s">
        <v>45</v>
      </c>
      <c r="D121" s="7" t="s">
        <v>353</v>
      </c>
      <c r="E121" s="8" t="s">
        <v>59</v>
      </c>
      <c r="F121" s="9">
        <v>5</v>
      </c>
      <c r="G121" s="10">
        <v>766.03</v>
      </c>
      <c r="H121" s="10">
        <v>116.72</v>
      </c>
      <c r="I121" s="10">
        <v>813.62</v>
      </c>
      <c r="J121" s="10">
        <f>TRUNC(G121 * (1 + 21.45 / 100), 2)</f>
        <v>930.34</v>
      </c>
      <c r="K121" s="10">
        <f>TRUNC(F121 * H121, 2)</f>
        <v>583.6</v>
      </c>
      <c r="L121" s="10">
        <f>M121 - K121</f>
        <v>4068.1</v>
      </c>
      <c r="M121" s="10">
        <f>TRUNC(F121 * J121, 2)</f>
        <v>4651.7</v>
      </c>
      <c r="N121" s="11">
        <f t="shared" si="17"/>
        <v>9.6257391084261215E-4</v>
      </c>
    </row>
    <row r="122" spans="1:14" ht="24" customHeight="1" x14ac:dyDescent="0.2">
      <c r="A122" s="3" t="s">
        <v>354</v>
      </c>
      <c r="B122" s="3"/>
      <c r="C122" s="3"/>
      <c r="D122" s="3" t="s">
        <v>355</v>
      </c>
      <c r="E122" s="3"/>
      <c r="F122" s="4"/>
      <c r="G122" s="3"/>
      <c r="H122" s="3"/>
      <c r="I122" s="3"/>
      <c r="J122" s="3"/>
      <c r="K122" s="3"/>
      <c r="L122" s="3"/>
      <c r="M122" s="5">
        <v>266745.07</v>
      </c>
      <c r="N122" s="6">
        <f t="shared" si="17"/>
        <v>5.5197421421821352E-2</v>
      </c>
    </row>
    <row r="123" spans="1:14" ht="39" customHeight="1" x14ac:dyDescent="0.2">
      <c r="A123" s="12" t="s">
        <v>356</v>
      </c>
      <c r="B123" s="14" t="s">
        <v>357</v>
      </c>
      <c r="C123" s="12" t="s">
        <v>45</v>
      </c>
      <c r="D123" s="12" t="s">
        <v>358</v>
      </c>
      <c r="E123" s="13" t="s">
        <v>59</v>
      </c>
      <c r="F123" s="14">
        <v>16</v>
      </c>
      <c r="G123" s="15">
        <v>8445.82</v>
      </c>
      <c r="H123" s="15">
        <v>0</v>
      </c>
      <c r="I123" s="15">
        <v>9365.56</v>
      </c>
      <c r="J123" s="15" t="str">
        <f t="shared" ref="J123:J129" si="22">TRUNC(G123 * (1 + 10.89 / 100), 2) &amp;CHAR(10)&amp; "(10.89%)"</f>
        <v>9365,56
(10.89%)</v>
      </c>
      <c r="K123" s="15">
        <f t="shared" ref="K123:K129" si="23">TRUNC(F123 * H123, 2)</f>
        <v>0</v>
      </c>
      <c r="L123" s="15">
        <f t="shared" ref="L123:L129" si="24">M123 - K123</f>
        <v>149848.95999999999</v>
      </c>
      <c r="M123" s="15">
        <f t="shared" ref="M123:M129" si="25">TRUNC((F123 * 1 ) * TRUNC(G123 * (1 + 10.89 / 100), 2), 2)</f>
        <v>149848.95999999999</v>
      </c>
      <c r="N123" s="16">
        <f t="shared" si="17"/>
        <v>3.1008168941010418E-2</v>
      </c>
    </row>
    <row r="124" spans="1:14" ht="39" customHeight="1" x14ac:dyDescent="0.2">
      <c r="A124" s="12" t="s">
        <v>359</v>
      </c>
      <c r="B124" s="14" t="s">
        <v>360</v>
      </c>
      <c r="C124" s="12" t="s">
        <v>45</v>
      </c>
      <c r="D124" s="12" t="s">
        <v>361</v>
      </c>
      <c r="E124" s="13" t="s">
        <v>59</v>
      </c>
      <c r="F124" s="14">
        <v>2</v>
      </c>
      <c r="G124" s="15">
        <v>10173.02</v>
      </c>
      <c r="H124" s="15">
        <v>0</v>
      </c>
      <c r="I124" s="15">
        <v>11280.86</v>
      </c>
      <c r="J124" s="15" t="str">
        <f t="shared" si="22"/>
        <v>11280,86
(10.89%)</v>
      </c>
      <c r="K124" s="15">
        <f t="shared" si="23"/>
        <v>0</v>
      </c>
      <c r="L124" s="15">
        <f t="shared" si="24"/>
        <v>22561.72</v>
      </c>
      <c r="M124" s="15">
        <f t="shared" si="25"/>
        <v>22561.72</v>
      </c>
      <c r="N124" s="16">
        <f t="shared" si="17"/>
        <v>4.6686852238398829E-3</v>
      </c>
    </row>
    <row r="125" spans="1:14" ht="39" customHeight="1" x14ac:dyDescent="0.2">
      <c r="A125" s="12" t="s">
        <v>362</v>
      </c>
      <c r="B125" s="14" t="s">
        <v>363</v>
      </c>
      <c r="C125" s="12" t="s">
        <v>45</v>
      </c>
      <c r="D125" s="12" t="s">
        <v>364</v>
      </c>
      <c r="E125" s="13" t="s">
        <v>59</v>
      </c>
      <c r="F125" s="14">
        <v>1</v>
      </c>
      <c r="G125" s="15">
        <v>10254.89</v>
      </c>
      <c r="H125" s="15">
        <v>0</v>
      </c>
      <c r="I125" s="15">
        <v>11371.64</v>
      </c>
      <c r="J125" s="15" t="str">
        <f t="shared" si="22"/>
        <v>11371,64
(10.89%)</v>
      </c>
      <c r="K125" s="15">
        <f t="shared" si="23"/>
        <v>0</v>
      </c>
      <c r="L125" s="15">
        <f t="shared" si="24"/>
        <v>11371.64</v>
      </c>
      <c r="M125" s="15">
        <f t="shared" si="25"/>
        <v>11371.64</v>
      </c>
      <c r="N125" s="16">
        <f t="shared" si="17"/>
        <v>2.3531276710652628E-3</v>
      </c>
    </row>
    <row r="126" spans="1:14" ht="39" customHeight="1" x14ac:dyDescent="0.2">
      <c r="A126" s="12" t="s">
        <v>365</v>
      </c>
      <c r="B126" s="14" t="s">
        <v>366</v>
      </c>
      <c r="C126" s="12" t="s">
        <v>45</v>
      </c>
      <c r="D126" s="12" t="s">
        <v>367</v>
      </c>
      <c r="E126" s="13" t="s">
        <v>59</v>
      </c>
      <c r="F126" s="14">
        <v>3</v>
      </c>
      <c r="G126" s="15">
        <v>7947.4</v>
      </c>
      <c r="H126" s="15">
        <v>0</v>
      </c>
      <c r="I126" s="15">
        <v>8812.8700000000008</v>
      </c>
      <c r="J126" s="15" t="str">
        <f t="shared" si="22"/>
        <v>8812,87
(10.89%)</v>
      </c>
      <c r="K126" s="15">
        <f t="shared" si="23"/>
        <v>0</v>
      </c>
      <c r="L126" s="15">
        <f t="shared" si="24"/>
        <v>26438.61</v>
      </c>
      <c r="M126" s="15">
        <f t="shared" si="25"/>
        <v>26438.61</v>
      </c>
      <c r="N126" s="16">
        <f t="shared" si="17"/>
        <v>5.4709280961675513E-3</v>
      </c>
    </row>
    <row r="127" spans="1:14" ht="39" customHeight="1" x14ac:dyDescent="0.2">
      <c r="A127" s="12" t="s">
        <v>368</v>
      </c>
      <c r="B127" s="14" t="s">
        <v>369</v>
      </c>
      <c r="C127" s="12" t="s">
        <v>45</v>
      </c>
      <c r="D127" s="12" t="s">
        <v>370</v>
      </c>
      <c r="E127" s="13" t="s">
        <v>59</v>
      </c>
      <c r="F127" s="14">
        <v>1</v>
      </c>
      <c r="G127" s="15">
        <v>15867.84</v>
      </c>
      <c r="H127" s="15">
        <v>0</v>
      </c>
      <c r="I127" s="15">
        <v>17595.84</v>
      </c>
      <c r="J127" s="15" t="str">
        <f t="shared" si="22"/>
        <v>17595,84
(10.89%)</v>
      </c>
      <c r="K127" s="15">
        <f t="shared" si="23"/>
        <v>0</v>
      </c>
      <c r="L127" s="15">
        <f t="shared" si="24"/>
        <v>17595.84</v>
      </c>
      <c r="M127" s="15">
        <f t="shared" si="25"/>
        <v>17595.84</v>
      </c>
      <c r="N127" s="16">
        <f t="shared" si="17"/>
        <v>3.641098205679831E-3</v>
      </c>
    </row>
    <row r="128" spans="1:14" ht="26.1" customHeight="1" x14ac:dyDescent="0.2">
      <c r="A128" s="12" t="s">
        <v>371</v>
      </c>
      <c r="B128" s="14" t="s">
        <v>372</v>
      </c>
      <c r="C128" s="12" t="s">
        <v>45</v>
      </c>
      <c r="D128" s="12" t="s">
        <v>373</v>
      </c>
      <c r="E128" s="13" t="s">
        <v>59</v>
      </c>
      <c r="F128" s="14">
        <v>2</v>
      </c>
      <c r="G128" s="15">
        <v>10466.75</v>
      </c>
      <c r="H128" s="15">
        <v>0</v>
      </c>
      <c r="I128" s="15">
        <v>11606.57</v>
      </c>
      <c r="J128" s="15" t="str">
        <f t="shared" si="22"/>
        <v>11606,57
(10.89%)</v>
      </c>
      <c r="K128" s="15">
        <f t="shared" si="23"/>
        <v>0</v>
      </c>
      <c r="L128" s="15">
        <f t="shared" si="24"/>
        <v>23213.14</v>
      </c>
      <c r="M128" s="15">
        <f t="shared" si="25"/>
        <v>23213.14</v>
      </c>
      <c r="N128" s="16">
        <f t="shared" si="17"/>
        <v>4.8034832325251145E-3</v>
      </c>
    </row>
    <row r="129" spans="1:14" ht="26.1" customHeight="1" x14ac:dyDescent="0.2">
      <c r="A129" s="12" t="s">
        <v>374</v>
      </c>
      <c r="B129" s="14" t="s">
        <v>375</v>
      </c>
      <c r="C129" s="12" t="s">
        <v>45</v>
      </c>
      <c r="D129" s="12" t="s">
        <v>376</v>
      </c>
      <c r="E129" s="13" t="s">
        <v>59</v>
      </c>
      <c r="F129" s="14">
        <v>1</v>
      </c>
      <c r="G129" s="15">
        <v>14171.85</v>
      </c>
      <c r="H129" s="15">
        <v>0</v>
      </c>
      <c r="I129" s="15">
        <v>15715.16</v>
      </c>
      <c r="J129" s="15" t="str">
        <f t="shared" si="22"/>
        <v>15715,16
(10.89%)</v>
      </c>
      <c r="K129" s="15">
        <f t="shared" si="23"/>
        <v>0</v>
      </c>
      <c r="L129" s="15">
        <f t="shared" si="24"/>
        <v>15715.16</v>
      </c>
      <c r="M129" s="15">
        <f t="shared" si="25"/>
        <v>15715.16</v>
      </c>
      <c r="N129" s="16">
        <f t="shared" si="17"/>
        <v>3.251930051533286E-3</v>
      </c>
    </row>
    <row r="130" spans="1:14" ht="24" customHeight="1" x14ac:dyDescent="0.2">
      <c r="A130" s="3" t="s">
        <v>377</v>
      </c>
      <c r="B130" s="3"/>
      <c r="C130" s="3"/>
      <c r="D130" s="3" t="s">
        <v>378</v>
      </c>
      <c r="E130" s="3"/>
      <c r="F130" s="4"/>
      <c r="G130" s="3"/>
      <c r="H130" s="3"/>
      <c r="I130" s="3"/>
      <c r="J130" s="3"/>
      <c r="K130" s="3"/>
      <c r="L130" s="3"/>
      <c r="M130" s="5">
        <v>976409.61</v>
      </c>
      <c r="N130" s="6">
        <f t="shared" si="17"/>
        <v>0.20204794309220495</v>
      </c>
    </row>
    <row r="131" spans="1:14" ht="26.1" customHeight="1" x14ac:dyDescent="0.2">
      <c r="A131" s="7" t="s">
        <v>379</v>
      </c>
      <c r="B131" s="9" t="s">
        <v>380</v>
      </c>
      <c r="C131" s="7" t="s">
        <v>27</v>
      </c>
      <c r="D131" s="7" t="s">
        <v>381</v>
      </c>
      <c r="E131" s="8" t="s">
        <v>382</v>
      </c>
      <c r="F131" s="9">
        <v>12</v>
      </c>
      <c r="G131" s="10">
        <v>21439.67</v>
      </c>
      <c r="H131" s="10">
        <v>25550.35</v>
      </c>
      <c r="I131" s="10">
        <v>488.12</v>
      </c>
      <c r="J131" s="10">
        <f t="shared" ref="J131:J141" si="26">TRUNC(G131 * (1 + 21.45 / 100), 2)</f>
        <v>26038.47</v>
      </c>
      <c r="K131" s="10">
        <f t="shared" ref="K131:K141" si="27">TRUNC(F131 * H131, 2)</f>
        <v>306604.2</v>
      </c>
      <c r="L131" s="10">
        <f t="shared" ref="L131:L141" si="28">M131 - K131</f>
        <v>5857.4400000000023</v>
      </c>
      <c r="M131" s="10">
        <f t="shared" ref="M131:M141" si="29">TRUNC(F131 * J131, 2)</f>
        <v>312461.64</v>
      </c>
      <c r="N131" s="11">
        <f t="shared" si="17"/>
        <v>6.4657527958186564E-2</v>
      </c>
    </row>
    <row r="132" spans="1:14" ht="26.1" customHeight="1" x14ac:dyDescent="0.2">
      <c r="A132" s="7" t="s">
        <v>383</v>
      </c>
      <c r="B132" s="9" t="s">
        <v>384</v>
      </c>
      <c r="C132" s="7" t="s">
        <v>45</v>
      </c>
      <c r="D132" s="7" t="s">
        <v>385</v>
      </c>
      <c r="E132" s="8" t="s">
        <v>386</v>
      </c>
      <c r="F132" s="9">
        <v>160</v>
      </c>
      <c r="G132" s="10">
        <v>122.82</v>
      </c>
      <c r="H132" s="10">
        <v>146.57</v>
      </c>
      <c r="I132" s="10">
        <v>2.59</v>
      </c>
      <c r="J132" s="10">
        <f t="shared" si="26"/>
        <v>149.16</v>
      </c>
      <c r="K132" s="10">
        <f t="shared" si="27"/>
        <v>23451.200000000001</v>
      </c>
      <c r="L132" s="10">
        <f t="shared" si="28"/>
        <v>414.39999999999782</v>
      </c>
      <c r="M132" s="10">
        <f t="shared" si="29"/>
        <v>23865.599999999999</v>
      </c>
      <c r="N132" s="11">
        <f t="shared" si="17"/>
        <v>4.9384964478804408E-3</v>
      </c>
    </row>
    <row r="133" spans="1:14" ht="24" customHeight="1" x14ac:dyDescent="0.2">
      <c r="A133" s="7" t="s">
        <v>387</v>
      </c>
      <c r="B133" s="9" t="s">
        <v>388</v>
      </c>
      <c r="C133" s="7" t="s">
        <v>45</v>
      </c>
      <c r="D133" s="7" t="s">
        <v>389</v>
      </c>
      <c r="E133" s="8" t="s">
        <v>386</v>
      </c>
      <c r="F133" s="9">
        <v>80</v>
      </c>
      <c r="G133" s="10">
        <v>122.82</v>
      </c>
      <c r="H133" s="10">
        <v>146.57</v>
      </c>
      <c r="I133" s="10">
        <v>2.59</v>
      </c>
      <c r="J133" s="10">
        <f t="shared" si="26"/>
        <v>149.16</v>
      </c>
      <c r="K133" s="10">
        <f t="shared" si="27"/>
        <v>11725.6</v>
      </c>
      <c r="L133" s="10">
        <f t="shared" si="28"/>
        <v>207.19999999999891</v>
      </c>
      <c r="M133" s="10">
        <f t="shared" si="29"/>
        <v>11932.8</v>
      </c>
      <c r="N133" s="11">
        <f t="shared" si="17"/>
        <v>2.4692482239402204E-3</v>
      </c>
    </row>
    <row r="134" spans="1:14" ht="26.1" customHeight="1" x14ac:dyDescent="0.2">
      <c r="A134" s="7" t="s">
        <v>390</v>
      </c>
      <c r="B134" s="9" t="s">
        <v>391</v>
      </c>
      <c r="C134" s="7" t="s">
        <v>27</v>
      </c>
      <c r="D134" s="7" t="s">
        <v>392</v>
      </c>
      <c r="E134" s="8" t="s">
        <v>382</v>
      </c>
      <c r="F134" s="9">
        <v>12</v>
      </c>
      <c r="G134" s="10">
        <v>6924.89</v>
      </c>
      <c r="H134" s="10">
        <v>7902.21</v>
      </c>
      <c r="I134" s="10">
        <v>508.06</v>
      </c>
      <c r="J134" s="10">
        <f t="shared" si="26"/>
        <v>8410.27</v>
      </c>
      <c r="K134" s="10">
        <f t="shared" si="27"/>
        <v>94826.52</v>
      </c>
      <c r="L134" s="10">
        <f t="shared" si="28"/>
        <v>6096.7200000000012</v>
      </c>
      <c r="M134" s="10">
        <f t="shared" si="29"/>
        <v>100923.24</v>
      </c>
      <c r="N134" s="11">
        <f t="shared" ref="N134:N165" si="30">M134 / 4832563.97</f>
        <v>2.0883994630287329E-2</v>
      </c>
    </row>
    <row r="135" spans="1:14" ht="26.1" customHeight="1" x14ac:dyDescent="0.2">
      <c r="A135" s="7" t="s">
        <v>393</v>
      </c>
      <c r="B135" s="9" t="s">
        <v>394</v>
      </c>
      <c r="C135" s="7" t="s">
        <v>45</v>
      </c>
      <c r="D135" s="7" t="s">
        <v>395</v>
      </c>
      <c r="E135" s="8" t="s">
        <v>269</v>
      </c>
      <c r="F135" s="9">
        <v>0.8</v>
      </c>
      <c r="G135" s="10">
        <v>21439.67</v>
      </c>
      <c r="H135" s="10">
        <v>25550.35</v>
      </c>
      <c r="I135" s="10">
        <v>488.12</v>
      </c>
      <c r="J135" s="10">
        <f t="shared" si="26"/>
        <v>26038.47</v>
      </c>
      <c r="K135" s="10">
        <f t="shared" si="27"/>
        <v>20440.28</v>
      </c>
      <c r="L135" s="10">
        <f t="shared" si="28"/>
        <v>390.4900000000016</v>
      </c>
      <c r="M135" s="10">
        <f t="shared" si="29"/>
        <v>20830.77</v>
      </c>
      <c r="N135" s="11">
        <f t="shared" si="30"/>
        <v>4.3105006223021613E-3</v>
      </c>
    </row>
    <row r="136" spans="1:14" ht="24" customHeight="1" x14ac:dyDescent="0.2">
      <c r="A136" s="7" t="s">
        <v>396</v>
      </c>
      <c r="B136" s="9" t="s">
        <v>397</v>
      </c>
      <c r="C136" s="7" t="s">
        <v>27</v>
      </c>
      <c r="D136" s="7" t="s">
        <v>398</v>
      </c>
      <c r="E136" s="8" t="s">
        <v>382</v>
      </c>
      <c r="F136" s="9">
        <v>12</v>
      </c>
      <c r="G136" s="10">
        <v>12249.52</v>
      </c>
      <c r="H136" s="10">
        <v>14252.43</v>
      </c>
      <c r="I136" s="10">
        <v>624.61</v>
      </c>
      <c r="J136" s="10">
        <f t="shared" si="26"/>
        <v>14877.04</v>
      </c>
      <c r="K136" s="10">
        <f t="shared" si="27"/>
        <v>171029.16</v>
      </c>
      <c r="L136" s="10">
        <f t="shared" si="28"/>
        <v>7495.320000000007</v>
      </c>
      <c r="M136" s="10">
        <f t="shared" si="29"/>
        <v>178524.48</v>
      </c>
      <c r="N136" s="11">
        <f t="shared" si="30"/>
        <v>3.694197968371643E-2</v>
      </c>
    </row>
    <row r="137" spans="1:14" ht="24" customHeight="1" x14ac:dyDescent="0.2">
      <c r="A137" s="7" t="s">
        <v>399</v>
      </c>
      <c r="B137" s="9" t="s">
        <v>400</v>
      </c>
      <c r="C137" s="7" t="s">
        <v>27</v>
      </c>
      <c r="D137" s="7" t="s">
        <v>401</v>
      </c>
      <c r="E137" s="8" t="s">
        <v>382</v>
      </c>
      <c r="F137" s="9">
        <v>12</v>
      </c>
      <c r="G137" s="10">
        <v>5237.66</v>
      </c>
      <c r="H137" s="10">
        <v>5853.08</v>
      </c>
      <c r="I137" s="10">
        <v>508.05</v>
      </c>
      <c r="J137" s="10">
        <f t="shared" si="26"/>
        <v>6361.13</v>
      </c>
      <c r="K137" s="10">
        <f t="shared" si="27"/>
        <v>70236.960000000006</v>
      </c>
      <c r="L137" s="10">
        <f t="shared" si="28"/>
        <v>6096.5999999999913</v>
      </c>
      <c r="M137" s="10">
        <f t="shared" si="29"/>
        <v>76333.56</v>
      </c>
      <c r="N137" s="11">
        <f t="shared" si="30"/>
        <v>1.5795664676943738E-2</v>
      </c>
    </row>
    <row r="138" spans="1:14" ht="24" customHeight="1" x14ac:dyDescent="0.2">
      <c r="A138" s="7" t="s">
        <v>402</v>
      </c>
      <c r="B138" s="9" t="s">
        <v>403</v>
      </c>
      <c r="C138" s="7" t="s">
        <v>27</v>
      </c>
      <c r="D138" s="7" t="s">
        <v>404</v>
      </c>
      <c r="E138" s="8" t="s">
        <v>382</v>
      </c>
      <c r="F138" s="9">
        <v>12</v>
      </c>
      <c r="G138" s="10">
        <v>4995.54</v>
      </c>
      <c r="H138" s="10">
        <v>4163.1899999999996</v>
      </c>
      <c r="I138" s="10">
        <v>1903.89</v>
      </c>
      <c r="J138" s="10">
        <f t="shared" si="26"/>
        <v>6067.08</v>
      </c>
      <c r="K138" s="10">
        <f t="shared" si="27"/>
        <v>49958.28</v>
      </c>
      <c r="L138" s="10">
        <f t="shared" si="28"/>
        <v>22846.680000000008</v>
      </c>
      <c r="M138" s="10">
        <f t="shared" si="29"/>
        <v>72804.960000000006</v>
      </c>
      <c r="N138" s="11">
        <f t="shared" si="30"/>
        <v>1.5065493276853614E-2</v>
      </c>
    </row>
    <row r="139" spans="1:14" ht="24" customHeight="1" x14ac:dyDescent="0.2">
      <c r="A139" s="7" t="s">
        <v>405</v>
      </c>
      <c r="B139" s="9" t="s">
        <v>406</v>
      </c>
      <c r="C139" s="7" t="s">
        <v>407</v>
      </c>
      <c r="D139" s="7" t="s">
        <v>408</v>
      </c>
      <c r="E139" s="8" t="s">
        <v>409</v>
      </c>
      <c r="F139" s="9">
        <v>12</v>
      </c>
      <c r="G139" s="10">
        <v>5568.64</v>
      </c>
      <c r="H139" s="10">
        <v>4987.74</v>
      </c>
      <c r="I139" s="10">
        <v>1775.37</v>
      </c>
      <c r="J139" s="10">
        <f t="shared" si="26"/>
        <v>6763.11</v>
      </c>
      <c r="K139" s="10">
        <f t="shared" si="27"/>
        <v>59852.88</v>
      </c>
      <c r="L139" s="10">
        <f t="shared" si="28"/>
        <v>21304.44000000001</v>
      </c>
      <c r="M139" s="10">
        <f t="shared" si="29"/>
        <v>81157.320000000007</v>
      </c>
      <c r="N139" s="11">
        <f t="shared" si="30"/>
        <v>1.6793842875917484E-2</v>
      </c>
    </row>
    <row r="140" spans="1:14" ht="26.1" customHeight="1" x14ac:dyDescent="0.2">
      <c r="A140" s="7" t="s">
        <v>410</v>
      </c>
      <c r="B140" s="9" t="s">
        <v>411</v>
      </c>
      <c r="C140" s="7" t="s">
        <v>45</v>
      </c>
      <c r="D140" s="7" t="s">
        <v>412</v>
      </c>
      <c r="E140" s="8" t="s">
        <v>386</v>
      </c>
      <c r="F140" s="9">
        <v>192</v>
      </c>
      <c r="G140" s="10">
        <v>122.82</v>
      </c>
      <c r="H140" s="10">
        <v>146.57</v>
      </c>
      <c r="I140" s="10">
        <v>2.59</v>
      </c>
      <c r="J140" s="10">
        <f t="shared" si="26"/>
        <v>149.16</v>
      </c>
      <c r="K140" s="10">
        <f t="shared" si="27"/>
        <v>28141.439999999999</v>
      </c>
      <c r="L140" s="10">
        <f t="shared" si="28"/>
        <v>497.28000000000247</v>
      </c>
      <c r="M140" s="10">
        <f t="shared" si="29"/>
        <v>28638.720000000001</v>
      </c>
      <c r="N140" s="11">
        <f t="shared" si="30"/>
        <v>5.9261957374565294E-3</v>
      </c>
    </row>
    <row r="141" spans="1:14" ht="26.1" customHeight="1" x14ac:dyDescent="0.2">
      <c r="A141" s="7" t="s">
        <v>413</v>
      </c>
      <c r="B141" s="9" t="s">
        <v>414</v>
      </c>
      <c r="C141" s="7" t="s">
        <v>27</v>
      </c>
      <c r="D141" s="7" t="s">
        <v>415</v>
      </c>
      <c r="E141" s="8" t="s">
        <v>382</v>
      </c>
      <c r="F141" s="9">
        <v>12</v>
      </c>
      <c r="G141" s="10">
        <v>4730.1099999999997</v>
      </c>
      <c r="H141" s="10">
        <v>5236.6499999999996</v>
      </c>
      <c r="I141" s="10">
        <v>508.06</v>
      </c>
      <c r="J141" s="10">
        <f t="shared" si="26"/>
        <v>5744.71</v>
      </c>
      <c r="K141" s="10">
        <f t="shared" si="27"/>
        <v>62839.8</v>
      </c>
      <c r="L141" s="10">
        <f t="shared" si="28"/>
        <v>6096.7200000000012</v>
      </c>
      <c r="M141" s="10">
        <f t="shared" si="29"/>
        <v>68936.52</v>
      </c>
      <c r="N141" s="11">
        <f t="shared" si="30"/>
        <v>1.426499895872046E-2</v>
      </c>
    </row>
    <row r="142" spans="1:14" ht="24" customHeight="1" x14ac:dyDescent="0.2">
      <c r="A142" s="3" t="s">
        <v>416</v>
      </c>
      <c r="B142" s="3"/>
      <c r="C142" s="3"/>
      <c r="D142" s="3" t="s">
        <v>417</v>
      </c>
      <c r="E142" s="3"/>
      <c r="F142" s="4"/>
      <c r="G142" s="3"/>
      <c r="H142" s="3"/>
      <c r="I142" s="3"/>
      <c r="J142" s="3"/>
      <c r="K142" s="3"/>
      <c r="L142" s="3"/>
      <c r="M142" s="5">
        <v>115689.71</v>
      </c>
      <c r="N142" s="6">
        <f t="shared" si="30"/>
        <v>2.3939612743501874E-2</v>
      </c>
    </row>
    <row r="143" spans="1:14" ht="24" customHeight="1" x14ac:dyDescent="0.2">
      <c r="A143" s="7" t="s">
        <v>418</v>
      </c>
      <c r="B143" s="9" t="s">
        <v>419</v>
      </c>
      <c r="C143" s="7" t="s">
        <v>27</v>
      </c>
      <c r="D143" s="7" t="s">
        <v>420</v>
      </c>
      <c r="E143" s="8" t="s">
        <v>29</v>
      </c>
      <c r="F143" s="9">
        <v>884.75</v>
      </c>
      <c r="G143" s="10">
        <v>91.63</v>
      </c>
      <c r="H143" s="10">
        <v>39.229999999999997</v>
      </c>
      <c r="I143" s="10">
        <v>72.05</v>
      </c>
      <c r="J143" s="10">
        <f>TRUNC(G143 * (1 + 21.45 / 100), 2)</f>
        <v>111.28</v>
      </c>
      <c r="K143" s="10">
        <f>TRUNC(F143 * H143, 2)</f>
        <v>34708.74</v>
      </c>
      <c r="L143" s="10">
        <f>M143 - K143</f>
        <v>63746.239999999998</v>
      </c>
      <c r="M143" s="10">
        <f>TRUNC(F143 * J143, 2)</f>
        <v>98454.98</v>
      </c>
      <c r="N143" s="11">
        <f t="shared" si="30"/>
        <v>2.0373238846127472E-2</v>
      </c>
    </row>
    <row r="144" spans="1:14" ht="26.1" customHeight="1" x14ac:dyDescent="0.2">
      <c r="A144" s="7" t="s">
        <v>421</v>
      </c>
      <c r="B144" s="9" t="s">
        <v>422</v>
      </c>
      <c r="C144" s="7" t="s">
        <v>70</v>
      </c>
      <c r="D144" s="7" t="s">
        <v>423</v>
      </c>
      <c r="E144" s="8" t="s">
        <v>29</v>
      </c>
      <c r="F144" s="9">
        <v>6837.74</v>
      </c>
      <c r="G144" s="10">
        <v>1.33</v>
      </c>
      <c r="H144" s="10">
        <v>1.61</v>
      </c>
      <c r="I144" s="10">
        <v>0</v>
      </c>
      <c r="J144" s="10">
        <f>TRUNC(G144 * (1 + 21.45 / 100), 2)</f>
        <v>1.61</v>
      </c>
      <c r="K144" s="10">
        <f>TRUNC(F144 * H144, 2)</f>
        <v>11008.76</v>
      </c>
      <c r="L144" s="10">
        <f>M144 - K144</f>
        <v>0</v>
      </c>
      <c r="M144" s="10">
        <f>TRUNC(F144 * J144, 2)</f>
        <v>11008.76</v>
      </c>
      <c r="N144" s="11">
        <f t="shared" si="30"/>
        <v>2.2780370975616906E-3</v>
      </c>
    </row>
    <row r="145" spans="1:14" ht="26.1" customHeight="1" x14ac:dyDescent="0.2">
      <c r="A145" s="7" t="s">
        <v>424</v>
      </c>
      <c r="B145" s="9" t="s">
        <v>425</v>
      </c>
      <c r="C145" s="7" t="s">
        <v>426</v>
      </c>
      <c r="D145" s="7" t="s">
        <v>427</v>
      </c>
      <c r="E145" s="8" t="s">
        <v>29</v>
      </c>
      <c r="F145" s="9">
        <v>12.5</v>
      </c>
      <c r="G145" s="10">
        <v>269.25</v>
      </c>
      <c r="H145" s="10">
        <v>124.73</v>
      </c>
      <c r="I145" s="10">
        <v>202.27</v>
      </c>
      <c r="J145" s="10">
        <f>TRUNC(G145 * (1 + 21.45 / 100), 2)</f>
        <v>327</v>
      </c>
      <c r="K145" s="10">
        <f>TRUNC(F145 * H145, 2)</f>
        <v>1559.12</v>
      </c>
      <c r="L145" s="10">
        <f>M145 - K145</f>
        <v>2528.38</v>
      </c>
      <c r="M145" s="10">
        <f>TRUNC(F145 * J145, 2)</f>
        <v>4087.5</v>
      </c>
      <c r="N145" s="11">
        <f t="shared" si="30"/>
        <v>8.458242923166106E-4</v>
      </c>
    </row>
    <row r="146" spans="1:14" ht="39" customHeight="1" x14ac:dyDescent="0.2">
      <c r="A146" s="7" t="s">
        <v>428</v>
      </c>
      <c r="B146" s="9" t="s">
        <v>429</v>
      </c>
      <c r="C146" s="7" t="s">
        <v>27</v>
      </c>
      <c r="D146" s="7" t="s">
        <v>430</v>
      </c>
      <c r="E146" s="8" t="s">
        <v>29</v>
      </c>
      <c r="F146" s="9">
        <v>3.75</v>
      </c>
      <c r="G146" s="10">
        <v>469.55</v>
      </c>
      <c r="H146" s="10">
        <v>46.82</v>
      </c>
      <c r="I146" s="10">
        <v>523.44000000000005</v>
      </c>
      <c r="J146" s="10">
        <f>TRUNC(G146 * (1 + 21.45 / 100), 2)</f>
        <v>570.26</v>
      </c>
      <c r="K146" s="10">
        <f>TRUNC(F146 * H146, 2)</f>
        <v>175.57</v>
      </c>
      <c r="L146" s="10">
        <f>M146 - K146</f>
        <v>1962.8999999999999</v>
      </c>
      <c r="M146" s="10">
        <f>TRUNC(F146 * J146, 2)</f>
        <v>2138.4699999999998</v>
      </c>
      <c r="N146" s="11">
        <f t="shared" si="30"/>
        <v>4.4251250749609836E-4</v>
      </c>
    </row>
    <row r="147" spans="1:14" ht="24" customHeight="1" x14ac:dyDescent="0.2">
      <c r="A147" s="3" t="s">
        <v>431</v>
      </c>
      <c r="B147" s="3"/>
      <c r="C147" s="3"/>
      <c r="D147" s="3" t="s">
        <v>432</v>
      </c>
      <c r="E147" s="3"/>
      <c r="F147" s="4"/>
      <c r="G147" s="3"/>
      <c r="H147" s="3"/>
      <c r="I147" s="3"/>
      <c r="J147" s="3"/>
      <c r="K147" s="3"/>
      <c r="L147" s="3"/>
      <c r="M147" s="5">
        <v>68109.649999999994</v>
      </c>
      <c r="N147" s="6">
        <f t="shared" si="30"/>
        <v>1.4093895170931384E-2</v>
      </c>
    </row>
    <row r="148" spans="1:14" ht="39" customHeight="1" x14ac:dyDescent="0.2">
      <c r="A148" s="7" t="s">
        <v>433</v>
      </c>
      <c r="B148" s="9" t="s">
        <v>434</v>
      </c>
      <c r="C148" s="7" t="s">
        <v>27</v>
      </c>
      <c r="D148" s="7" t="s">
        <v>435</v>
      </c>
      <c r="E148" s="8" t="s">
        <v>29</v>
      </c>
      <c r="F148" s="9">
        <v>8706.9599999999991</v>
      </c>
      <c r="G148" s="10">
        <v>0.7</v>
      </c>
      <c r="H148" s="10">
        <v>0.24</v>
      </c>
      <c r="I148" s="10">
        <v>0.61</v>
      </c>
      <c r="J148" s="10">
        <f>TRUNC(G148 * (1 + 21.45 / 100), 2)</f>
        <v>0.85</v>
      </c>
      <c r="K148" s="10">
        <f>TRUNC(F148 * H148, 2)</f>
        <v>2089.67</v>
      </c>
      <c r="L148" s="10">
        <f>M148 - K148</f>
        <v>5311.24</v>
      </c>
      <c r="M148" s="10">
        <f>TRUNC(F148 * J148, 2)</f>
        <v>7400.91</v>
      </c>
      <c r="N148" s="11">
        <f t="shared" si="30"/>
        <v>1.5314665353514192E-3</v>
      </c>
    </row>
    <row r="149" spans="1:14" ht="39" customHeight="1" x14ac:dyDescent="0.2">
      <c r="A149" s="7" t="s">
        <v>436</v>
      </c>
      <c r="B149" s="9" t="s">
        <v>437</v>
      </c>
      <c r="C149" s="7" t="s">
        <v>27</v>
      </c>
      <c r="D149" s="7" t="s">
        <v>438</v>
      </c>
      <c r="E149" s="8" t="s">
        <v>33</v>
      </c>
      <c r="F149" s="9">
        <v>2464.33</v>
      </c>
      <c r="G149" s="10">
        <v>3.98</v>
      </c>
      <c r="H149" s="10">
        <v>1.19</v>
      </c>
      <c r="I149" s="10">
        <v>3.64</v>
      </c>
      <c r="J149" s="10">
        <f>TRUNC(G149 * (1 + 21.45 / 100), 2)</f>
        <v>4.83</v>
      </c>
      <c r="K149" s="10">
        <f>TRUNC(F149 * H149, 2)</f>
        <v>2932.55</v>
      </c>
      <c r="L149" s="10">
        <f>M149 - K149</f>
        <v>8970.16</v>
      </c>
      <c r="M149" s="10">
        <f>TRUNC(F149 * J149, 2)</f>
        <v>11902.71</v>
      </c>
      <c r="N149" s="11">
        <f t="shared" si="30"/>
        <v>2.4630217155718272E-3</v>
      </c>
    </row>
    <row r="150" spans="1:14" ht="65.099999999999994" customHeight="1" x14ac:dyDescent="0.2">
      <c r="A150" s="7" t="s">
        <v>439</v>
      </c>
      <c r="B150" s="9" t="s">
        <v>440</v>
      </c>
      <c r="C150" s="7" t="s">
        <v>27</v>
      </c>
      <c r="D150" s="7" t="s">
        <v>441</v>
      </c>
      <c r="E150" s="8" t="s">
        <v>33</v>
      </c>
      <c r="F150" s="9">
        <v>327.07</v>
      </c>
      <c r="G150" s="10">
        <v>13.65</v>
      </c>
      <c r="H150" s="10">
        <v>4.5199999999999996</v>
      </c>
      <c r="I150" s="10">
        <v>12.05</v>
      </c>
      <c r="J150" s="10">
        <f>TRUNC(G150 * (1 + 21.45 / 100), 2)</f>
        <v>16.57</v>
      </c>
      <c r="K150" s="10">
        <f>TRUNC(F150 * H150, 2)</f>
        <v>1478.35</v>
      </c>
      <c r="L150" s="10">
        <f>M150 - K150</f>
        <v>3941.19</v>
      </c>
      <c r="M150" s="10">
        <f>TRUNC(F150 * J150, 2)</f>
        <v>5419.54</v>
      </c>
      <c r="N150" s="11">
        <f t="shared" si="30"/>
        <v>1.1214626508089453E-3</v>
      </c>
    </row>
    <row r="151" spans="1:14" ht="39" customHeight="1" x14ac:dyDescent="0.2">
      <c r="A151" s="7" t="s">
        <v>442</v>
      </c>
      <c r="B151" s="9" t="s">
        <v>443</v>
      </c>
      <c r="C151" s="7" t="s">
        <v>27</v>
      </c>
      <c r="D151" s="7" t="s">
        <v>444</v>
      </c>
      <c r="E151" s="8" t="s">
        <v>445</v>
      </c>
      <c r="F151" s="9">
        <v>14960.86</v>
      </c>
      <c r="G151" s="10">
        <v>2.39</v>
      </c>
      <c r="H151" s="10">
        <v>0.32</v>
      </c>
      <c r="I151" s="10">
        <v>2.58</v>
      </c>
      <c r="J151" s="10">
        <f>TRUNC(G151 * (1 + 21.45 / 100), 2)</f>
        <v>2.9</v>
      </c>
      <c r="K151" s="10">
        <f>TRUNC(F151 * H151, 2)</f>
        <v>4787.47</v>
      </c>
      <c r="L151" s="10">
        <f>M151 - K151</f>
        <v>38599.019999999997</v>
      </c>
      <c r="M151" s="10">
        <f>TRUNC(F151 * J151, 2)</f>
        <v>43386.49</v>
      </c>
      <c r="N151" s="11">
        <f t="shared" si="30"/>
        <v>8.9779442691991923E-3</v>
      </c>
    </row>
    <row r="152" spans="1:14" ht="24" customHeight="1" x14ac:dyDescent="0.2">
      <c r="A152" s="3" t="s">
        <v>446</v>
      </c>
      <c r="B152" s="3"/>
      <c r="C152" s="3"/>
      <c r="D152" s="3" t="s">
        <v>447</v>
      </c>
      <c r="E152" s="3"/>
      <c r="F152" s="4"/>
      <c r="G152" s="3"/>
      <c r="H152" s="3"/>
      <c r="I152" s="3"/>
      <c r="J152" s="3"/>
      <c r="K152" s="3"/>
      <c r="L152" s="3"/>
      <c r="M152" s="5">
        <v>85917.49</v>
      </c>
      <c r="N152" s="6">
        <f t="shared" si="30"/>
        <v>1.7778862428591918E-2</v>
      </c>
    </row>
    <row r="153" spans="1:14" ht="26.1" customHeight="1" x14ac:dyDescent="0.2">
      <c r="A153" s="7" t="s">
        <v>448</v>
      </c>
      <c r="B153" s="9" t="s">
        <v>449</v>
      </c>
      <c r="C153" s="7" t="s">
        <v>45</v>
      </c>
      <c r="D153" s="7" t="s">
        <v>450</v>
      </c>
      <c r="E153" s="8" t="s">
        <v>171</v>
      </c>
      <c r="F153" s="9">
        <v>418.09</v>
      </c>
      <c r="G153" s="10">
        <v>169.21</v>
      </c>
      <c r="H153" s="10">
        <v>29.94</v>
      </c>
      <c r="I153" s="10">
        <v>175.56</v>
      </c>
      <c r="J153" s="10">
        <f>TRUNC(G153 * (1 + 21.45 / 100), 2)</f>
        <v>205.5</v>
      </c>
      <c r="K153" s="10">
        <f>TRUNC(F153 * H153, 2)</f>
        <v>12517.61</v>
      </c>
      <c r="L153" s="10">
        <f>M153 - K153</f>
        <v>73399.88</v>
      </c>
      <c r="M153" s="10">
        <f>TRUNC(F153 * J153, 2)</f>
        <v>85917.49</v>
      </c>
      <c r="N153" s="11">
        <f t="shared" si="30"/>
        <v>1.7778862428591918E-2</v>
      </c>
    </row>
    <row r="154" spans="1:14" ht="24" customHeight="1" x14ac:dyDescent="0.2">
      <c r="A154" s="3" t="s">
        <v>451</v>
      </c>
      <c r="B154" s="3"/>
      <c r="C154" s="3"/>
      <c r="D154" s="3" t="s">
        <v>452</v>
      </c>
      <c r="E154" s="3"/>
      <c r="F154" s="4"/>
      <c r="G154" s="3"/>
      <c r="H154" s="3"/>
      <c r="I154" s="3"/>
      <c r="J154" s="3"/>
      <c r="K154" s="3"/>
      <c r="L154" s="3"/>
      <c r="M154" s="5">
        <v>7086.99</v>
      </c>
      <c r="N154" s="6">
        <f t="shared" si="30"/>
        <v>1.4665072297015036E-3</v>
      </c>
    </row>
    <row r="155" spans="1:14" ht="24" customHeight="1" x14ac:dyDescent="0.2">
      <c r="A155" s="7" t="s">
        <v>453</v>
      </c>
      <c r="B155" s="9" t="s">
        <v>454</v>
      </c>
      <c r="C155" s="7" t="s">
        <v>70</v>
      </c>
      <c r="D155" s="7" t="s">
        <v>455</v>
      </c>
      <c r="E155" s="8" t="s">
        <v>171</v>
      </c>
      <c r="F155" s="9">
        <v>17.25</v>
      </c>
      <c r="G155" s="10">
        <v>338.28</v>
      </c>
      <c r="H155" s="10">
        <v>57.75</v>
      </c>
      <c r="I155" s="10">
        <v>353.09</v>
      </c>
      <c r="J155" s="10">
        <f>TRUNC(G155 * (1 + 21.45 / 100), 2)</f>
        <v>410.84</v>
      </c>
      <c r="K155" s="10">
        <f>TRUNC(F155 * H155, 2)</f>
        <v>996.18</v>
      </c>
      <c r="L155" s="10">
        <f>M155 - K155</f>
        <v>6090.8099999999995</v>
      </c>
      <c r="M155" s="10">
        <f>TRUNC(F155 * J155, 2)</f>
        <v>7086.99</v>
      </c>
      <c r="N155" s="11">
        <f t="shared" si="30"/>
        <v>1.4665072297015036E-3</v>
      </c>
    </row>
    <row r="156" spans="1:14" ht="24" customHeight="1" x14ac:dyDescent="0.2">
      <c r="A156" s="3" t="s">
        <v>456</v>
      </c>
      <c r="B156" s="3"/>
      <c r="C156" s="3"/>
      <c r="D156" s="3" t="s">
        <v>457</v>
      </c>
      <c r="E156" s="3"/>
      <c r="F156" s="4"/>
      <c r="G156" s="3"/>
      <c r="H156" s="3"/>
      <c r="I156" s="3"/>
      <c r="J156" s="3"/>
      <c r="K156" s="3"/>
      <c r="L156" s="3"/>
      <c r="M156" s="5">
        <v>456851.58</v>
      </c>
      <c r="N156" s="6">
        <f t="shared" si="30"/>
        <v>9.4536064672104084E-2</v>
      </c>
    </row>
    <row r="157" spans="1:14" ht="39" customHeight="1" x14ac:dyDescent="0.2">
      <c r="A157" s="7" t="s">
        <v>458</v>
      </c>
      <c r="B157" s="9" t="s">
        <v>161</v>
      </c>
      <c r="C157" s="7" t="s">
        <v>45</v>
      </c>
      <c r="D157" s="7" t="s">
        <v>162</v>
      </c>
      <c r="E157" s="8" t="s">
        <v>29</v>
      </c>
      <c r="F157" s="9">
        <v>888.23</v>
      </c>
      <c r="G157" s="10">
        <v>140.41999999999999</v>
      </c>
      <c r="H157" s="10">
        <v>81.75</v>
      </c>
      <c r="I157" s="10">
        <v>88.79</v>
      </c>
      <c r="J157" s="10">
        <f t="shared" ref="J157:J169" si="31">TRUNC(G157 * (1 + 21.45 / 100), 2)</f>
        <v>170.54</v>
      </c>
      <c r="K157" s="10">
        <f t="shared" ref="K157:K169" si="32">TRUNC(F157 * H157, 2)</f>
        <v>72612.800000000003</v>
      </c>
      <c r="L157" s="10">
        <f t="shared" ref="L157:L169" si="33">M157 - K157</f>
        <v>78865.939999999988</v>
      </c>
      <c r="M157" s="10">
        <f t="shared" ref="M157:M169" si="34">TRUNC(F157 * J157, 2)</f>
        <v>151478.74</v>
      </c>
      <c r="N157" s="11">
        <f t="shared" si="30"/>
        <v>3.1345418485996784E-2</v>
      </c>
    </row>
    <row r="158" spans="1:14" ht="39" customHeight="1" x14ac:dyDescent="0.2">
      <c r="A158" s="7" t="s">
        <v>459</v>
      </c>
      <c r="B158" s="9" t="s">
        <v>460</v>
      </c>
      <c r="C158" s="7" t="s">
        <v>27</v>
      </c>
      <c r="D158" s="7" t="s">
        <v>461</v>
      </c>
      <c r="E158" s="8" t="s">
        <v>29</v>
      </c>
      <c r="F158" s="9">
        <v>1259.1500000000001</v>
      </c>
      <c r="G158" s="10">
        <v>73.63</v>
      </c>
      <c r="H158" s="10">
        <v>13.75</v>
      </c>
      <c r="I158" s="10">
        <v>75.67</v>
      </c>
      <c r="J158" s="10">
        <f t="shared" si="31"/>
        <v>89.42</v>
      </c>
      <c r="K158" s="10">
        <f t="shared" si="32"/>
        <v>17313.310000000001</v>
      </c>
      <c r="L158" s="10">
        <f t="shared" si="33"/>
        <v>95279.88</v>
      </c>
      <c r="M158" s="10">
        <f t="shared" si="34"/>
        <v>112593.19</v>
      </c>
      <c r="N158" s="11">
        <f t="shared" si="30"/>
        <v>2.3298851437656191E-2</v>
      </c>
    </row>
    <row r="159" spans="1:14" ht="39" customHeight="1" x14ac:dyDescent="0.2">
      <c r="A159" s="7" t="s">
        <v>462</v>
      </c>
      <c r="B159" s="9" t="s">
        <v>463</v>
      </c>
      <c r="C159" s="7" t="s">
        <v>27</v>
      </c>
      <c r="D159" s="7" t="s">
        <v>464</v>
      </c>
      <c r="E159" s="8" t="s">
        <v>29</v>
      </c>
      <c r="F159" s="9">
        <v>1126.7</v>
      </c>
      <c r="G159" s="10">
        <v>71.260000000000005</v>
      </c>
      <c r="H159" s="10">
        <v>19.47</v>
      </c>
      <c r="I159" s="10">
        <v>67.069999999999993</v>
      </c>
      <c r="J159" s="10">
        <f t="shared" si="31"/>
        <v>86.54</v>
      </c>
      <c r="K159" s="10">
        <f t="shared" si="32"/>
        <v>21936.84</v>
      </c>
      <c r="L159" s="10">
        <f t="shared" si="33"/>
        <v>75567.77</v>
      </c>
      <c r="M159" s="10">
        <f t="shared" si="34"/>
        <v>97504.61</v>
      </c>
      <c r="N159" s="11">
        <f t="shared" si="30"/>
        <v>2.0176579266264736E-2</v>
      </c>
    </row>
    <row r="160" spans="1:14" ht="51.95" customHeight="1" x14ac:dyDescent="0.2">
      <c r="A160" s="7" t="s">
        <v>465</v>
      </c>
      <c r="B160" s="9" t="s">
        <v>466</v>
      </c>
      <c r="C160" s="7" t="s">
        <v>70</v>
      </c>
      <c r="D160" s="7" t="s">
        <v>467</v>
      </c>
      <c r="E160" s="8" t="s">
        <v>29</v>
      </c>
      <c r="F160" s="9">
        <v>14.43</v>
      </c>
      <c r="G160" s="10">
        <v>164.58</v>
      </c>
      <c r="H160" s="10">
        <v>45.59</v>
      </c>
      <c r="I160" s="10">
        <v>154.29</v>
      </c>
      <c r="J160" s="10">
        <f t="shared" si="31"/>
        <v>199.88</v>
      </c>
      <c r="K160" s="10">
        <f t="shared" si="32"/>
        <v>657.86</v>
      </c>
      <c r="L160" s="10">
        <f t="shared" si="33"/>
        <v>2226.4</v>
      </c>
      <c r="M160" s="10">
        <f t="shared" si="34"/>
        <v>2884.26</v>
      </c>
      <c r="N160" s="11">
        <f t="shared" si="30"/>
        <v>5.9683845219745746E-4</v>
      </c>
    </row>
    <row r="161" spans="1:14" ht="39" customHeight="1" x14ac:dyDescent="0.2">
      <c r="A161" s="7" t="s">
        <v>468</v>
      </c>
      <c r="B161" s="9" t="s">
        <v>164</v>
      </c>
      <c r="C161" s="7" t="s">
        <v>27</v>
      </c>
      <c r="D161" s="7" t="s">
        <v>165</v>
      </c>
      <c r="E161" s="8" t="s">
        <v>29</v>
      </c>
      <c r="F161" s="9">
        <v>23.71</v>
      </c>
      <c r="G161" s="10">
        <v>60</v>
      </c>
      <c r="H161" s="10">
        <v>47.82</v>
      </c>
      <c r="I161" s="10">
        <v>25.05</v>
      </c>
      <c r="J161" s="10">
        <f t="shared" si="31"/>
        <v>72.87</v>
      </c>
      <c r="K161" s="10">
        <f t="shared" si="32"/>
        <v>1133.81</v>
      </c>
      <c r="L161" s="10">
        <f t="shared" si="33"/>
        <v>593.93000000000006</v>
      </c>
      <c r="M161" s="10">
        <f t="shared" si="34"/>
        <v>1727.74</v>
      </c>
      <c r="N161" s="11">
        <f t="shared" si="30"/>
        <v>3.5752035787329681E-4</v>
      </c>
    </row>
    <row r="162" spans="1:14" ht="51.95" customHeight="1" x14ac:dyDescent="0.2">
      <c r="A162" s="7" t="s">
        <v>469</v>
      </c>
      <c r="B162" s="9" t="s">
        <v>470</v>
      </c>
      <c r="C162" s="7" t="s">
        <v>45</v>
      </c>
      <c r="D162" s="7" t="s">
        <v>471</v>
      </c>
      <c r="E162" s="8" t="s">
        <v>47</v>
      </c>
      <c r="F162" s="9">
        <v>417.03</v>
      </c>
      <c r="G162" s="10">
        <v>18.600000000000001</v>
      </c>
      <c r="H162" s="10">
        <v>11.32</v>
      </c>
      <c r="I162" s="10">
        <v>11.26</v>
      </c>
      <c r="J162" s="10">
        <f t="shared" si="31"/>
        <v>22.58</v>
      </c>
      <c r="K162" s="10">
        <f t="shared" si="32"/>
        <v>4720.7700000000004</v>
      </c>
      <c r="L162" s="10">
        <f t="shared" si="33"/>
        <v>4695.76</v>
      </c>
      <c r="M162" s="10">
        <f t="shared" si="34"/>
        <v>9416.5300000000007</v>
      </c>
      <c r="N162" s="11">
        <f t="shared" si="30"/>
        <v>1.9485577549426627E-3</v>
      </c>
    </row>
    <row r="163" spans="1:14" ht="51.95" customHeight="1" x14ac:dyDescent="0.2">
      <c r="A163" s="7" t="s">
        <v>472</v>
      </c>
      <c r="B163" s="9" t="s">
        <v>473</v>
      </c>
      <c r="C163" s="7" t="s">
        <v>27</v>
      </c>
      <c r="D163" s="7" t="s">
        <v>474</v>
      </c>
      <c r="E163" s="8" t="s">
        <v>47</v>
      </c>
      <c r="F163" s="9">
        <v>315.97000000000003</v>
      </c>
      <c r="G163" s="10">
        <v>48.87</v>
      </c>
      <c r="H163" s="10">
        <v>13.61</v>
      </c>
      <c r="I163" s="10">
        <v>45.74</v>
      </c>
      <c r="J163" s="10">
        <f t="shared" si="31"/>
        <v>59.35</v>
      </c>
      <c r="K163" s="10">
        <f t="shared" si="32"/>
        <v>4300.3500000000004</v>
      </c>
      <c r="L163" s="10">
        <f t="shared" si="33"/>
        <v>14452.460000000001</v>
      </c>
      <c r="M163" s="10">
        <f t="shared" si="34"/>
        <v>18752.810000000001</v>
      </c>
      <c r="N163" s="11">
        <f t="shared" si="30"/>
        <v>3.8805094182747055E-3</v>
      </c>
    </row>
    <row r="164" spans="1:14" ht="51.95" customHeight="1" x14ac:dyDescent="0.2">
      <c r="A164" s="7" t="s">
        <v>475</v>
      </c>
      <c r="B164" s="9" t="s">
        <v>476</v>
      </c>
      <c r="C164" s="7" t="s">
        <v>27</v>
      </c>
      <c r="D164" s="7" t="s">
        <v>477</v>
      </c>
      <c r="E164" s="8" t="s">
        <v>47</v>
      </c>
      <c r="F164" s="9">
        <v>7.59</v>
      </c>
      <c r="G164" s="10">
        <v>48.12</v>
      </c>
      <c r="H164" s="10">
        <v>15.9</v>
      </c>
      <c r="I164" s="10">
        <v>42.54</v>
      </c>
      <c r="J164" s="10">
        <f t="shared" si="31"/>
        <v>58.44</v>
      </c>
      <c r="K164" s="10">
        <f t="shared" si="32"/>
        <v>120.68</v>
      </c>
      <c r="L164" s="10">
        <f t="shared" si="33"/>
        <v>322.87</v>
      </c>
      <c r="M164" s="10">
        <f t="shared" si="34"/>
        <v>443.55</v>
      </c>
      <c r="N164" s="11">
        <f t="shared" si="30"/>
        <v>9.1783575500191473E-5</v>
      </c>
    </row>
    <row r="165" spans="1:14" ht="39" customHeight="1" x14ac:dyDescent="0.2">
      <c r="A165" s="7" t="s">
        <v>478</v>
      </c>
      <c r="B165" s="9" t="s">
        <v>479</v>
      </c>
      <c r="C165" s="7" t="s">
        <v>70</v>
      </c>
      <c r="D165" s="7" t="s">
        <v>480</v>
      </c>
      <c r="E165" s="8" t="s">
        <v>111</v>
      </c>
      <c r="F165" s="9">
        <v>6</v>
      </c>
      <c r="G165" s="10">
        <v>499.14</v>
      </c>
      <c r="H165" s="10">
        <v>213.3</v>
      </c>
      <c r="I165" s="10">
        <v>392.9</v>
      </c>
      <c r="J165" s="10">
        <f t="shared" si="31"/>
        <v>606.20000000000005</v>
      </c>
      <c r="K165" s="10">
        <f t="shared" si="32"/>
        <v>1279.8</v>
      </c>
      <c r="L165" s="10">
        <f t="shared" si="33"/>
        <v>2357.3999999999996</v>
      </c>
      <c r="M165" s="10">
        <f t="shared" si="34"/>
        <v>3637.2</v>
      </c>
      <c r="N165" s="11">
        <f t="shared" si="30"/>
        <v>7.5264394275571279E-4</v>
      </c>
    </row>
    <row r="166" spans="1:14" ht="24" customHeight="1" x14ac:dyDescent="0.2">
      <c r="A166" s="7" t="s">
        <v>481</v>
      </c>
      <c r="B166" s="9" t="s">
        <v>482</v>
      </c>
      <c r="C166" s="7" t="s">
        <v>45</v>
      </c>
      <c r="D166" s="7" t="s">
        <v>483</v>
      </c>
      <c r="E166" s="8" t="s">
        <v>59</v>
      </c>
      <c r="F166" s="9">
        <v>60</v>
      </c>
      <c r="G166" s="10">
        <v>101.24</v>
      </c>
      <c r="H166" s="10">
        <v>7.88</v>
      </c>
      <c r="I166" s="10">
        <v>115.07</v>
      </c>
      <c r="J166" s="10">
        <f t="shared" si="31"/>
        <v>122.95</v>
      </c>
      <c r="K166" s="10">
        <f t="shared" si="32"/>
        <v>472.8</v>
      </c>
      <c r="L166" s="10">
        <f t="shared" si="33"/>
        <v>6904.2</v>
      </c>
      <c r="M166" s="10">
        <f t="shared" si="34"/>
        <v>7377</v>
      </c>
      <c r="N166" s="11">
        <f t="shared" ref="N166:N197" si="35">M166 / 4832563.97</f>
        <v>1.5265188512341619E-3</v>
      </c>
    </row>
    <row r="167" spans="1:14" ht="24" customHeight="1" x14ac:dyDescent="0.2">
      <c r="A167" s="7" t="s">
        <v>484</v>
      </c>
      <c r="B167" s="9" t="s">
        <v>485</v>
      </c>
      <c r="C167" s="7" t="s">
        <v>70</v>
      </c>
      <c r="D167" s="7" t="s">
        <v>486</v>
      </c>
      <c r="E167" s="8" t="s">
        <v>29</v>
      </c>
      <c r="F167" s="9">
        <v>3374.78</v>
      </c>
      <c r="G167" s="10">
        <v>1.44</v>
      </c>
      <c r="H167" s="10">
        <v>1.74</v>
      </c>
      <c r="I167" s="10">
        <v>0</v>
      </c>
      <c r="J167" s="10">
        <f t="shared" si="31"/>
        <v>1.74</v>
      </c>
      <c r="K167" s="10">
        <f t="shared" si="32"/>
        <v>5872.11</v>
      </c>
      <c r="L167" s="10">
        <f t="shared" si="33"/>
        <v>0</v>
      </c>
      <c r="M167" s="10">
        <f t="shared" si="34"/>
        <v>5872.11</v>
      </c>
      <c r="N167" s="11">
        <f t="shared" si="35"/>
        <v>1.2151127303132213E-3</v>
      </c>
    </row>
    <row r="168" spans="1:14" ht="26.1" customHeight="1" x14ac:dyDescent="0.2">
      <c r="A168" s="7" t="s">
        <v>487</v>
      </c>
      <c r="B168" s="9" t="s">
        <v>149</v>
      </c>
      <c r="C168" s="7" t="s">
        <v>27</v>
      </c>
      <c r="D168" s="7" t="s">
        <v>150</v>
      </c>
      <c r="E168" s="8" t="s">
        <v>29</v>
      </c>
      <c r="F168" s="9">
        <v>62.56</v>
      </c>
      <c r="G168" s="10">
        <v>493.85</v>
      </c>
      <c r="H168" s="10">
        <v>73.930000000000007</v>
      </c>
      <c r="I168" s="10">
        <v>525.85</v>
      </c>
      <c r="J168" s="10">
        <f t="shared" si="31"/>
        <v>599.78</v>
      </c>
      <c r="K168" s="10">
        <f t="shared" si="32"/>
        <v>4625.0600000000004</v>
      </c>
      <c r="L168" s="10">
        <f t="shared" si="33"/>
        <v>32897.170000000006</v>
      </c>
      <c r="M168" s="10">
        <f t="shared" si="34"/>
        <v>37522.230000000003</v>
      </c>
      <c r="N168" s="11">
        <f t="shared" si="35"/>
        <v>7.7644559353862016E-3</v>
      </c>
    </row>
    <row r="169" spans="1:14" ht="39" customHeight="1" x14ac:dyDescent="0.2">
      <c r="A169" s="7" t="s">
        <v>488</v>
      </c>
      <c r="B169" s="9" t="s">
        <v>156</v>
      </c>
      <c r="C169" s="7" t="s">
        <v>45</v>
      </c>
      <c r="D169" s="7" t="s">
        <v>157</v>
      </c>
      <c r="E169" s="8" t="s">
        <v>29</v>
      </c>
      <c r="F169" s="9">
        <v>62.56</v>
      </c>
      <c r="G169" s="10">
        <v>56.29</v>
      </c>
      <c r="H169" s="10">
        <v>20.7</v>
      </c>
      <c r="I169" s="10">
        <v>47.66</v>
      </c>
      <c r="J169" s="10">
        <f t="shared" si="31"/>
        <v>68.36</v>
      </c>
      <c r="K169" s="10">
        <f t="shared" si="32"/>
        <v>1294.99</v>
      </c>
      <c r="L169" s="10">
        <f t="shared" si="33"/>
        <v>2981.6100000000006</v>
      </c>
      <c r="M169" s="10">
        <f t="shared" si="34"/>
        <v>4276.6000000000004</v>
      </c>
      <c r="N169" s="11">
        <f t="shared" si="35"/>
        <v>8.8495465896543536E-4</v>
      </c>
    </row>
    <row r="170" spans="1:14" ht="24" customHeight="1" x14ac:dyDescent="0.2">
      <c r="A170" s="3" t="s">
        <v>489</v>
      </c>
      <c r="B170" s="3"/>
      <c r="C170" s="3"/>
      <c r="D170" s="3" t="s">
        <v>490</v>
      </c>
      <c r="E170" s="3"/>
      <c r="F170" s="4"/>
      <c r="G170" s="3"/>
      <c r="H170" s="3"/>
      <c r="I170" s="3"/>
      <c r="J170" s="3"/>
      <c r="K170" s="3"/>
      <c r="L170" s="3"/>
      <c r="M170" s="5">
        <v>3365.01</v>
      </c>
      <c r="N170" s="6">
        <f t="shared" si="35"/>
        <v>6.9631980474331944E-4</v>
      </c>
    </row>
    <row r="171" spans="1:14" ht="51.95" customHeight="1" x14ac:dyDescent="0.2">
      <c r="A171" s="7" t="s">
        <v>491</v>
      </c>
      <c r="B171" s="9" t="s">
        <v>492</v>
      </c>
      <c r="C171" s="7" t="s">
        <v>45</v>
      </c>
      <c r="D171" s="7" t="s">
        <v>493</v>
      </c>
      <c r="E171" s="8" t="s">
        <v>59</v>
      </c>
      <c r="F171" s="9">
        <v>2</v>
      </c>
      <c r="G171" s="10">
        <v>118.25</v>
      </c>
      <c r="H171" s="10">
        <v>67.150000000000006</v>
      </c>
      <c r="I171" s="10">
        <v>76.459999999999994</v>
      </c>
      <c r="J171" s="10">
        <f>TRUNC(G171 * (1 + 21.45 / 100), 2)</f>
        <v>143.61000000000001</v>
      </c>
      <c r="K171" s="10">
        <f>TRUNC(F171 * H171, 2)</f>
        <v>134.30000000000001</v>
      </c>
      <c r="L171" s="10">
        <f>M171 - K171</f>
        <v>152.92000000000002</v>
      </c>
      <c r="M171" s="10">
        <f>TRUNC(F171 * J171, 2)</f>
        <v>287.22000000000003</v>
      </c>
      <c r="N171" s="11">
        <f t="shared" si="35"/>
        <v>5.9434288254232889E-5</v>
      </c>
    </row>
    <row r="172" spans="1:14" ht="51.95" customHeight="1" x14ac:dyDescent="0.2">
      <c r="A172" s="7" t="s">
        <v>494</v>
      </c>
      <c r="B172" s="9" t="s">
        <v>495</v>
      </c>
      <c r="C172" s="7" t="s">
        <v>45</v>
      </c>
      <c r="D172" s="7" t="s">
        <v>496</v>
      </c>
      <c r="E172" s="8" t="s">
        <v>59</v>
      </c>
      <c r="F172" s="9">
        <v>2</v>
      </c>
      <c r="G172" s="10">
        <v>58.15</v>
      </c>
      <c r="H172" s="10">
        <v>33.57</v>
      </c>
      <c r="I172" s="10">
        <v>37.049999999999997</v>
      </c>
      <c r="J172" s="10">
        <f>TRUNC(G172 * (1 + 21.45 / 100), 2)</f>
        <v>70.62</v>
      </c>
      <c r="K172" s="10">
        <f>TRUNC(F172 * H172, 2)</f>
        <v>67.14</v>
      </c>
      <c r="L172" s="10">
        <f>M172 - K172</f>
        <v>74.100000000000009</v>
      </c>
      <c r="M172" s="10">
        <f>TRUNC(F172 * J172, 2)</f>
        <v>141.24</v>
      </c>
      <c r="N172" s="11">
        <f t="shared" si="35"/>
        <v>2.9226721234690665E-5</v>
      </c>
    </row>
    <row r="173" spans="1:14" ht="51.95" customHeight="1" x14ac:dyDescent="0.2">
      <c r="A173" s="7" t="s">
        <v>497</v>
      </c>
      <c r="B173" s="9" t="s">
        <v>498</v>
      </c>
      <c r="C173" s="7" t="s">
        <v>45</v>
      </c>
      <c r="D173" s="7" t="s">
        <v>499</v>
      </c>
      <c r="E173" s="8" t="s">
        <v>59</v>
      </c>
      <c r="F173" s="9">
        <v>2</v>
      </c>
      <c r="G173" s="10">
        <v>58.15</v>
      </c>
      <c r="H173" s="10">
        <v>33.57</v>
      </c>
      <c r="I173" s="10">
        <v>37.049999999999997</v>
      </c>
      <c r="J173" s="10">
        <f>TRUNC(G173 * (1 + 21.45 / 100), 2)</f>
        <v>70.62</v>
      </c>
      <c r="K173" s="10">
        <f>TRUNC(F173 * H173, 2)</f>
        <v>67.14</v>
      </c>
      <c r="L173" s="10">
        <f>M173 - K173</f>
        <v>74.100000000000009</v>
      </c>
      <c r="M173" s="10">
        <f>TRUNC(F173 * J173, 2)</f>
        <v>141.24</v>
      </c>
      <c r="N173" s="11">
        <f t="shared" si="35"/>
        <v>2.9226721234690665E-5</v>
      </c>
    </row>
    <row r="174" spans="1:14" ht="39" customHeight="1" x14ac:dyDescent="0.2">
      <c r="A174" s="7" t="s">
        <v>500</v>
      </c>
      <c r="B174" s="9" t="s">
        <v>501</v>
      </c>
      <c r="C174" s="7" t="s">
        <v>45</v>
      </c>
      <c r="D174" s="7" t="s">
        <v>502</v>
      </c>
      <c r="E174" s="8" t="s">
        <v>47</v>
      </c>
      <c r="F174" s="9">
        <v>178.5</v>
      </c>
      <c r="G174" s="10">
        <v>12.9</v>
      </c>
      <c r="H174" s="10">
        <v>10.4</v>
      </c>
      <c r="I174" s="10">
        <v>5.26</v>
      </c>
      <c r="J174" s="10">
        <f>TRUNC(G174 * (1 + 21.45 / 100), 2)</f>
        <v>15.66</v>
      </c>
      <c r="K174" s="10">
        <f>TRUNC(F174 * H174, 2)</f>
        <v>1856.4</v>
      </c>
      <c r="L174" s="10">
        <f>M174 - K174</f>
        <v>938.90999999999985</v>
      </c>
      <c r="M174" s="10">
        <f>TRUNC(F174 * J174, 2)</f>
        <v>2795.31</v>
      </c>
      <c r="N174" s="11">
        <f t="shared" si="35"/>
        <v>5.7843207401970511E-4</v>
      </c>
    </row>
    <row r="175" spans="1:14" ht="24" customHeight="1" x14ac:dyDescent="0.2">
      <c r="A175" s="3" t="s">
        <v>503</v>
      </c>
      <c r="B175" s="3"/>
      <c r="C175" s="3"/>
      <c r="D175" s="3" t="s">
        <v>504</v>
      </c>
      <c r="E175" s="3"/>
      <c r="F175" s="4"/>
      <c r="G175" s="3"/>
      <c r="H175" s="3"/>
      <c r="I175" s="3"/>
      <c r="J175" s="3"/>
      <c r="K175" s="3"/>
      <c r="L175" s="3"/>
      <c r="M175" s="5">
        <v>100286.94</v>
      </c>
      <c r="N175" s="6">
        <f t="shared" si="35"/>
        <v>2.0752325395498077E-2</v>
      </c>
    </row>
    <row r="176" spans="1:14" ht="51.95" customHeight="1" x14ac:dyDescent="0.2">
      <c r="A176" s="7" t="s">
        <v>505</v>
      </c>
      <c r="B176" s="9" t="s">
        <v>506</v>
      </c>
      <c r="C176" s="7" t="s">
        <v>45</v>
      </c>
      <c r="D176" s="7" t="s">
        <v>507</v>
      </c>
      <c r="E176" s="8" t="s">
        <v>29</v>
      </c>
      <c r="F176" s="9">
        <v>153.52000000000001</v>
      </c>
      <c r="G176" s="10">
        <v>537.88</v>
      </c>
      <c r="H176" s="10">
        <v>98.93</v>
      </c>
      <c r="I176" s="10">
        <v>554.32000000000005</v>
      </c>
      <c r="J176" s="10">
        <f>TRUNC(G176 * (1 + 21.45 / 100), 2)</f>
        <v>653.25</v>
      </c>
      <c r="K176" s="10">
        <f>TRUNC(F176 * H176, 2)</f>
        <v>15187.73</v>
      </c>
      <c r="L176" s="10">
        <f>M176 - K176</f>
        <v>85099.21</v>
      </c>
      <c r="M176" s="10">
        <f>TRUNC(F176 * J176, 2)</f>
        <v>100286.94</v>
      </c>
      <c r="N176" s="11">
        <f t="shared" si="35"/>
        <v>2.0752325395498077E-2</v>
      </c>
    </row>
    <row r="177" spans="1:14" ht="24" customHeight="1" x14ac:dyDescent="0.2">
      <c r="A177" s="3" t="s">
        <v>508</v>
      </c>
      <c r="B177" s="3"/>
      <c r="C177" s="3"/>
      <c r="D177" s="3" t="s">
        <v>509</v>
      </c>
      <c r="E177" s="3"/>
      <c r="F177" s="4"/>
      <c r="G177" s="3"/>
      <c r="H177" s="3"/>
      <c r="I177" s="3"/>
      <c r="J177" s="3"/>
      <c r="K177" s="3"/>
      <c r="L177" s="3"/>
      <c r="M177" s="5">
        <v>454445.8</v>
      </c>
      <c r="N177" s="6">
        <f t="shared" si="35"/>
        <v>9.4038237842509101E-2</v>
      </c>
    </row>
    <row r="178" spans="1:14" ht="78" customHeight="1" x14ac:dyDescent="0.2">
      <c r="A178" s="7" t="s">
        <v>510</v>
      </c>
      <c r="B178" s="9" t="s">
        <v>511</v>
      </c>
      <c r="C178" s="7" t="s">
        <v>512</v>
      </c>
      <c r="D178" s="7" t="s">
        <v>513</v>
      </c>
      <c r="E178" s="8" t="s">
        <v>47</v>
      </c>
      <c r="F178" s="9">
        <v>137.76</v>
      </c>
      <c r="G178" s="10">
        <v>377.58</v>
      </c>
      <c r="H178" s="10">
        <v>0</v>
      </c>
      <c r="I178" s="10">
        <v>458.57</v>
      </c>
      <c r="J178" s="10">
        <f t="shared" ref="J178:J184" si="36">TRUNC(G178 * (1 + 21.45 / 100), 2)</f>
        <v>458.57</v>
      </c>
      <c r="K178" s="10">
        <f t="shared" ref="K178:K184" si="37">TRUNC(F178 * H178, 2)</f>
        <v>0</v>
      </c>
      <c r="L178" s="10">
        <f t="shared" ref="L178:L184" si="38">M178 - K178</f>
        <v>63172.6</v>
      </c>
      <c r="M178" s="10">
        <f t="shared" ref="M178:M184" si="39">TRUNC(F178 * J178, 2)</f>
        <v>63172.6</v>
      </c>
      <c r="N178" s="11">
        <f t="shared" si="35"/>
        <v>1.3072273929981728E-2</v>
      </c>
    </row>
    <row r="179" spans="1:14" ht="26.1" customHeight="1" x14ac:dyDescent="0.2">
      <c r="A179" s="7" t="s">
        <v>514</v>
      </c>
      <c r="B179" s="9" t="s">
        <v>515</v>
      </c>
      <c r="C179" s="7" t="s">
        <v>45</v>
      </c>
      <c r="D179" s="7" t="s">
        <v>516</v>
      </c>
      <c r="E179" s="8" t="s">
        <v>29</v>
      </c>
      <c r="F179" s="9">
        <v>709.36</v>
      </c>
      <c r="G179" s="10">
        <v>202.04</v>
      </c>
      <c r="H179" s="10">
        <v>63.64</v>
      </c>
      <c r="I179" s="10">
        <v>181.73</v>
      </c>
      <c r="J179" s="10">
        <f t="shared" si="36"/>
        <v>245.37</v>
      </c>
      <c r="K179" s="10">
        <f t="shared" si="37"/>
        <v>45143.67</v>
      </c>
      <c r="L179" s="10">
        <f t="shared" si="38"/>
        <v>128911.99</v>
      </c>
      <c r="M179" s="10">
        <f t="shared" si="39"/>
        <v>174055.66</v>
      </c>
      <c r="N179" s="11">
        <f t="shared" si="35"/>
        <v>3.6017249038091885E-2</v>
      </c>
    </row>
    <row r="180" spans="1:14" ht="26.1" customHeight="1" x14ac:dyDescent="0.2">
      <c r="A180" s="7" t="s">
        <v>517</v>
      </c>
      <c r="B180" s="9" t="s">
        <v>195</v>
      </c>
      <c r="C180" s="7" t="s">
        <v>27</v>
      </c>
      <c r="D180" s="7" t="s">
        <v>196</v>
      </c>
      <c r="E180" s="8" t="s">
        <v>29</v>
      </c>
      <c r="F180" s="9">
        <v>1326.16</v>
      </c>
      <c r="G180" s="10">
        <v>32</v>
      </c>
      <c r="H180" s="10">
        <v>15.67</v>
      </c>
      <c r="I180" s="10">
        <v>23.19</v>
      </c>
      <c r="J180" s="10">
        <f t="shared" si="36"/>
        <v>38.86</v>
      </c>
      <c r="K180" s="10">
        <f t="shared" si="37"/>
        <v>20780.919999999998</v>
      </c>
      <c r="L180" s="10">
        <f t="shared" si="38"/>
        <v>30753.65</v>
      </c>
      <c r="M180" s="10">
        <f t="shared" si="39"/>
        <v>51534.57</v>
      </c>
      <c r="N180" s="11">
        <f t="shared" si="35"/>
        <v>1.0664022311948827E-2</v>
      </c>
    </row>
    <row r="181" spans="1:14" ht="39" customHeight="1" x14ac:dyDescent="0.2">
      <c r="A181" s="7" t="s">
        <v>518</v>
      </c>
      <c r="B181" s="9" t="s">
        <v>519</v>
      </c>
      <c r="C181" s="7" t="s">
        <v>70</v>
      </c>
      <c r="D181" s="7" t="s">
        <v>520</v>
      </c>
      <c r="E181" s="8" t="s">
        <v>29</v>
      </c>
      <c r="F181" s="9">
        <v>65.25</v>
      </c>
      <c r="G181" s="10">
        <v>99.17</v>
      </c>
      <c r="H181" s="10">
        <v>44.6</v>
      </c>
      <c r="I181" s="10">
        <v>75.84</v>
      </c>
      <c r="J181" s="10">
        <f t="shared" si="36"/>
        <v>120.44</v>
      </c>
      <c r="K181" s="10">
        <f t="shared" si="37"/>
        <v>2910.15</v>
      </c>
      <c r="L181" s="10">
        <f t="shared" si="38"/>
        <v>4948.5599999999995</v>
      </c>
      <c r="M181" s="10">
        <f t="shared" si="39"/>
        <v>7858.71</v>
      </c>
      <c r="N181" s="11">
        <f t="shared" si="35"/>
        <v>1.6261988560908797E-3</v>
      </c>
    </row>
    <row r="182" spans="1:14" ht="65.099999999999994" customHeight="1" x14ac:dyDescent="0.2">
      <c r="A182" s="7" t="s">
        <v>521</v>
      </c>
      <c r="B182" s="9" t="s">
        <v>522</v>
      </c>
      <c r="C182" s="7" t="s">
        <v>512</v>
      </c>
      <c r="D182" s="7" t="s">
        <v>523</v>
      </c>
      <c r="E182" s="8" t="s">
        <v>29</v>
      </c>
      <c r="F182" s="9">
        <v>4.8</v>
      </c>
      <c r="G182" s="10">
        <v>630.91</v>
      </c>
      <c r="H182" s="10">
        <v>0</v>
      </c>
      <c r="I182" s="10">
        <v>766.24</v>
      </c>
      <c r="J182" s="10">
        <f t="shared" si="36"/>
        <v>766.24</v>
      </c>
      <c r="K182" s="10">
        <f t="shared" si="37"/>
        <v>0</v>
      </c>
      <c r="L182" s="10">
        <f t="shared" si="38"/>
        <v>3677.95</v>
      </c>
      <c r="M182" s="10">
        <f t="shared" si="39"/>
        <v>3677.95</v>
      </c>
      <c r="N182" s="11">
        <f t="shared" si="35"/>
        <v>7.6107631949256951E-4</v>
      </c>
    </row>
    <row r="183" spans="1:14" ht="24" customHeight="1" x14ac:dyDescent="0.2">
      <c r="A183" s="7" t="s">
        <v>524</v>
      </c>
      <c r="B183" s="9" t="s">
        <v>525</v>
      </c>
      <c r="C183" s="7" t="s">
        <v>70</v>
      </c>
      <c r="D183" s="7" t="s">
        <v>526</v>
      </c>
      <c r="E183" s="8" t="s">
        <v>111</v>
      </c>
      <c r="F183" s="9">
        <v>3</v>
      </c>
      <c r="G183" s="10">
        <v>46.5</v>
      </c>
      <c r="H183" s="10">
        <v>0</v>
      </c>
      <c r="I183" s="10">
        <v>56.47</v>
      </c>
      <c r="J183" s="10">
        <f t="shared" si="36"/>
        <v>56.47</v>
      </c>
      <c r="K183" s="10">
        <f t="shared" si="37"/>
        <v>0</v>
      </c>
      <c r="L183" s="10">
        <f t="shared" si="38"/>
        <v>169.41</v>
      </c>
      <c r="M183" s="10">
        <f t="shared" si="39"/>
        <v>169.41</v>
      </c>
      <c r="N183" s="11">
        <f t="shared" si="35"/>
        <v>3.5055924981371746E-5</v>
      </c>
    </row>
    <row r="184" spans="1:14" ht="51.95" customHeight="1" x14ac:dyDescent="0.2">
      <c r="A184" s="7" t="s">
        <v>527</v>
      </c>
      <c r="B184" s="9" t="s">
        <v>528</v>
      </c>
      <c r="C184" s="7" t="s">
        <v>45</v>
      </c>
      <c r="D184" s="7" t="s">
        <v>529</v>
      </c>
      <c r="E184" s="8" t="s">
        <v>59</v>
      </c>
      <c r="F184" s="9">
        <v>2</v>
      </c>
      <c r="G184" s="10">
        <v>8041.46</v>
      </c>
      <c r="H184" s="10">
        <v>1988.38</v>
      </c>
      <c r="I184" s="10">
        <v>7777.97</v>
      </c>
      <c r="J184" s="10">
        <f t="shared" si="36"/>
        <v>9766.35</v>
      </c>
      <c r="K184" s="10">
        <f t="shared" si="37"/>
        <v>3976.76</v>
      </c>
      <c r="L184" s="10">
        <f t="shared" si="38"/>
        <v>15555.94</v>
      </c>
      <c r="M184" s="10">
        <f t="shared" si="39"/>
        <v>19532.7</v>
      </c>
      <c r="N184" s="11">
        <f t="shared" si="35"/>
        <v>4.0418916586012626E-3</v>
      </c>
    </row>
    <row r="185" spans="1:14" ht="24" customHeight="1" x14ac:dyDescent="0.2">
      <c r="A185" s="3" t="s">
        <v>530</v>
      </c>
      <c r="B185" s="3"/>
      <c r="C185" s="3"/>
      <c r="D185" s="3" t="s">
        <v>531</v>
      </c>
      <c r="E185" s="3"/>
      <c r="F185" s="4"/>
      <c r="G185" s="3"/>
      <c r="H185" s="3"/>
      <c r="I185" s="3"/>
      <c r="J185" s="3"/>
      <c r="K185" s="3"/>
      <c r="L185" s="3"/>
      <c r="M185" s="5">
        <v>134444.20000000001</v>
      </c>
      <c r="N185" s="6">
        <f t="shared" si="35"/>
        <v>2.7820469803320581E-2</v>
      </c>
    </row>
    <row r="186" spans="1:14" ht="26.1" customHeight="1" x14ac:dyDescent="0.2">
      <c r="A186" s="7" t="s">
        <v>532</v>
      </c>
      <c r="B186" s="9" t="s">
        <v>533</v>
      </c>
      <c r="C186" s="7" t="s">
        <v>27</v>
      </c>
      <c r="D186" s="7" t="s">
        <v>534</v>
      </c>
      <c r="E186" s="8" t="s">
        <v>29</v>
      </c>
      <c r="F186" s="9">
        <v>3169.6</v>
      </c>
      <c r="G186" s="10">
        <v>13.63</v>
      </c>
      <c r="H186" s="10">
        <v>3.99</v>
      </c>
      <c r="I186" s="10">
        <v>12.56</v>
      </c>
      <c r="J186" s="10">
        <f>TRUNC(G186 * (1 + 21.45 / 100), 2)</f>
        <v>16.55</v>
      </c>
      <c r="K186" s="10">
        <f>TRUNC(F186 * H186, 2)</f>
        <v>12646.7</v>
      </c>
      <c r="L186" s="10">
        <f>M186 - K186</f>
        <v>39810.179999999993</v>
      </c>
      <c r="M186" s="10">
        <f>TRUNC(F186 * J186, 2)</f>
        <v>52456.88</v>
      </c>
      <c r="N186" s="11">
        <f t="shared" si="35"/>
        <v>1.0854875450308835E-2</v>
      </c>
    </row>
    <row r="187" spans="1:14" ht="24" customHeight="1" x14ac:dyDescent="0.2">
      <c r="A187" s="12" t="s">
        <v>535</v>
      </c>
      <c r="B187" s="14" t="s">
        <v>536</v>
      </c>
      <c r="C187" s="12" t="s">
        <v>27</v>
      </c>
      <c r="D187" s="12" t="s">
        <v>537</v>
      </c>
      <c r="E187" s="13" t="s">
        <v>33</v>
      </c>
      <c r="F187" s="14">
        <v>316.95999999999998</v>
      </c>
      <c r="G187" s="15">
        <v>184.28</v>
      </c>
      <c r="H187" s="15">
        <v>0</v>
      </c>
      <c r="I187" s="15">
        <v>223.8</v>
      </c>
      <c r="J187" s="15">
        <f>TRUNC(G187 * (1 + 21.45 / 100), 2)</f>
        <v>223.8</v>
      </c>
      <c r="K187" s="15">
        <f>TRUNC(F187 * H187, 2)</f>
        <v>0</v>
      </c>
      <c r="L187" s="15">
        <f>M187 - K187</f>
        <v>70935.64</v>
      </c>
      <c r="M187" s="15">
        <f>TRUNC(F187 * J187, 2)</f>
        <v>70935.64</v>
      </c>
      <c r="N187" s="16">
        <f t="shared" si="35"/>
        <v>1.4678675841718863E-2</v>
      </c>
    </row>
    <row r="188" spans="1:14" ht="26.1" customHeight="1" x14ac:dyDescent="0.2">
      <c r="A188" s="7" t="s">
        <v>538</v>
      </c>
      <c r="B188" s="9" t="s">
        <v>539</v>
      </c>
      <c r="C188" s="7" t="s">
        <v>407</v>
      </c>
      <c r="D188" s="7" t="s">
        <v>540</v>
      </c>
      <c r="E188" s="8" t="s">
        <v>33</v>
      </c>
      <c r="F188" s="9">
        <v>10.14</v>
      </c>
      <c r="G188" s="10">
        <v>897.42</v>
      </c>
      <c r="H188" s="10">
        <v>13.3</v>
      </c>
      <c r="I188" s="10">
        <v>1076.6099999999999</v>
      </c>
      <c r="J188" s="10">
        <f>TRUNC(G188 * (1 + 21.45 / 100), 2)</f>
        <v>1089.9100000000001</v>
      </c>
      <c r="K188" s="10">
        <f>TRUNC(F188 * H188, 2)</f>
        <v>134.86000000000001</v>
      </c>
      <c r="L188" s="10">
        <f>M188 - K188</f>
        <v>10916.82</v>
      </c>
      <c r="M188" s="10">
        <f>TRUNC(F188 * J188, 2)</f>
        <v>11051.68</v>
      </c>
      <c r="N188" s="11">
        <f t="shared" si="35"/>
        <v>2.286918511292878E-3</v>
      </c>
    </row>
    <row r="189" spans="1:14" ht="24" customHeight="1" x14ac:dyDescent="0.2">
      <c r="A189" s="3" t="s">
        <v>541</v>
      </c>
      <c r="B189" s="3"/>
      <c r="C189" s="3"/>
      <c r="D189" s="3" t="s">
        <v>542</v>
      </c>
      <c r="E189" s="3"/>
      <c r="F189" s="4"/>
      <c r="G189" s="3"/>
      <c r="H189" s="3"/>
      <c r="I189" s="3"/>
      <c r="J189" s="3"/>
      <c r="K189" s="3"/>
      <c r="L189" s="3"/>
      <c r="M189" s="5">
        <v>32161.93</v>
      </c>
      <c r="N189" s="6">
        <f t="shared" si="35"/>
        <v>6.6552517875929952E-3</v>
      </c>
    </row>
    <row r="190" spans="1:14" ht="51.95" customHeight="1" x14ac:dyDescent="0.2">
      <c r="A190" s="7" t="s">
        <v>543</v>
      </c>
      <c r="B190" s="9" t="s">
        <v>544</v>
      </c>
      <c r="C190" s="7" t="s">
        <v>45</v>
      </c>
      <c r="D190" s="7" t="s">
        <v>545</v>
      </c>
      <c r="E190" s="8" t="s">
        <v>59</v>
      </c>
      <c r="F190" s="9">
        <v>3</v>
      </c>
      <c r="G190" s="10">
        <v>910.4</v>
      </c>
      <c r="H190" s="10">
        <v>191.28</v>
      </c>
      <c r="I190" s="10">
        <v>914.4</v>
      </c>
      <c r="J190" s="10">
        <f t="shared" ref="J190:J196" si="40">TRUNC(G190 * (1 + 21.45 / 100), 2)</f>
        <v>1105.68</v>
      </c>
      <c r="K190" s="10">
        <f t="shared" ref="K190:K196" si="41">TRUNC(F190 * H190, 2)</f>
        <v>573.84</v>
      </c>
      <c r="L190" s="10">
        <f t="shared" ref="L190:L196" si="42">M190 - K190</f>
        <v>2743.2</v>
      </c>
      <c r="M190" s="10">
        <f t="shared" ref="M190:M196" si="43">TRUNC(F190 * J190, 2)</f>
        <v>3317.04</v>
      </c>
      <c r="N190" s="11">
        <f t="shared" si="35"/>
        <v>6.8639339708523306E-4</v>
      </c>
    </row>
    <row r="191" spans="1:14" ht="51.95" customHeight="1" x14ac:dyDescent="0.2">
      <c r="A191" s="7" t="s">
        <v>546</v>
      </c>
      <c r="B191" s="9" t="s">
        <v>547</v>
      </c>
      <c r="C191" s="7" t="s">
        <v>45</v>
      </c>
      <c r="D191" s="7" t="s">
        <v>548</v>
      </c>
      <c r="E191" s="8" t="s">
        <v>111</v>
      </c>
      <c r="F191" s="9">
        <v>10</v>
      </c>
      <c r="G191" s="10">
        <v>322.83</v>
      </c>
      <c r="H191" s="10">
        <v>82.45</v>
      </c>
      <c r="I191" s="10">
        <v>309.62</v>
      </c>
      <c r="J191" s="10">
        <f t="shared" si="40"/>
        <v>392.07</v>
      </c>
      <c r="K191" s="10">
        <f t="shared" si="41"/>
        <v>824.5</v>
      </c>
      <c r="L191" s="10">
        <f t="shared" si="42"/>
        <v>3096.2</v>
      </c>
      <c r="M191" s="10">
        <f t="shared" si="43"/>
        <v>3920.7</v>
      </c>
      <c r="N191" s="11">
        <f t="shared" si="35"/>
        <v>8.1130845330537864E-4</v>
      </c>
    </row>
    <row r="192" spans="1:14" ht="26.1" customHeight="1" x14ac:dyDescent="0.2">
      <c r="A192" s="7" t="s">
        <v>549</v>
      </c>
      <c r="B192" s="9" t="s">
        <v>550</v>
      </c>
      <c r="C192" s="7" t="s">
        <v>45</v>
      </c>
      <c r="D192" s="7" t="s">
        <v>551</v>
      </c>
      <c r="E192" s="8" t="s">
        <v>111</v>
      </c>
      <c r="F192" s="9">
        <v>1</v>
      </c>
      <c r="G192" s="10">
        <v>2403.0700000000002</v>
      </c>
      <c r="H192" s="10">
        <v>20.399999999999999</v>
      </c>
      <c r="I192" s="10">
        <v>2898.12</v>
      </c>
      <c r="J192" s="10">
        <f t="shared" si="40"/>
        <v>2918.52</v>
      </c>
      <c r="K192" s="10">
        <f t="shared" si="41"/>
        <v>20.399999999999999</v>
      </c>
      <c r="L192" s="10">
        <f t="shared" si="42"/>
        <v>2898.12</v>
      </c>
      <c r="M192" s="10">
        <f t="shared" si="43"/>
        <v>2918.52</v>
      </c>
      <c r="N192" s="11">
        <f t="shared" si="35"/>
        <v>6.039278565411313E-4</v>
      </c>
    </row>
    <row r="193" spans="1:14" ht="26.1" customHeight="1" x14ac:dyDescent="0.2">
      <c r="A193" s="7" t="s">
        <v>552</v>
      </c>
      <c r="B193" s="9" t="s">
        <v>553</v>
      </c>
      <c r="C193" s="7" t="s">
        <v>45</v>
      </c>
      <c r="D193" s="7" t="s">
        <v>554</v>
      </c>
      <c r="E193" s="8" t="s">
        <v>59</v>
      </c>
      <c r="F193" s="9">
        <v>41</v>
      </c>
      <c r="G193" s="10">
        <v>108.25</v>
      </c>
      <c r="H193" s="10">
        <v>20.28</v>
      </c>
      <c r="I193" s="10">
        <v>111.18</v>
      </c>
      <c r="J193" s="10">
        <f t="shared" si="40"/>
        <v>131.46</v>
      </c>
      <c r="K193" s="10">
        <f t="shared" si="41"/>
        <v>831.48</v>
      </c>
      <c r="L193" s="10">
        <f t="shared" si="42"/>
        <v>4558.3799999999992</v>
      </c>
      <c r="M193" s="10">
        <f t="shared" si="43"/>
        <v>5389.86</v>
      </c>
      <c r="N193" s="11">
        <f t="shared" si="35"/>
        <v>1.1153209835316469E-3</v>
      </c>
    </row>
    <row r="194" spans="1:14" ht="39" customHeight="1" x14ac:dyDescent="0.2">
      <c r="A194" s="7" t="s">
        <v>555</v>
      </c>
      <c r="B194" s="9" t="s">
        <v>556</v>
      </c>
      <c r="C194" s="7" t="s">
        <v>45</v>
      </c>
      <c r="D194" s="7" t="s">
        <v>557</v>
      </c>
      <c r="E194" s="8" t="s">
        <v>111</v>
      </c>
      <c r="F194" s="9">
        <v>1</v>
      </c>
      <c r="G194" s="10">
        <v>1522.97</v>
      </c>
      <c r="H194" s="10">
        <v>20.399999999999999</v>
      </c>
      <c r="I194" s="10">
        <v>1829.24</v>
      </c>
      <c r="J194" s="10">
        <f t="shared" si="40"/>
        <v>1849.64</v>
      </c>
      <c r="K194" s="10">
        <f t="shared" si="41"/>
        <v>20.399999999999999</v>
      </c>
      <c r="L194" s="10">
        <f t="shared" si="42"/>
        <v>1829.24</v>
      </c>
      <c r="M194" s="10">
        <f t="shared" si="43"/>
        <v>1849.64</v>
      </c>
      <c r="N194" s="11">
        <f t="shared" si="35"/>
        <v>3.827450627622008E-4</v>
      </c>
    </row>
    <row r="195" spans="1:14" ht="39" customHeight="1" x14ac:dyDescent="0.2">
      <c r="A195" s="7" t="s">
        <v>558</v>
      </c>
      <c r="B195" s="9" t="s">
        <v>559</v>
      </c>
      <c r="C195" s="7" t="s">
        <v>45</v>
      </c>
      <c r="D195" s="7" t="s">
        <v>560</v>
      </c>
      <c r="E195" s="8" t="s">
        <v>29</v>
      </c>
      <c r="F195" s="9">
        <v>170.45</v>
      </c>
      <c r="G195" s="10">
        <v>3.83</v>
      </c>
      <c r="H195" s="10">
        <v>1.99</v>
      </c>
      <c r="I195" s="10">
        <v>2.66</v>
      </c>
      <c r="J195" s="10">
        <f t="shared" si="40"/>
        <v>4.6500000000000004</v>
      </c>
      <c r="K195" s="10">
        <f t="shared" si="41"/>
        <v>339.19</v>
      </c>
      <c r="L195" s="10">
        <f t="shared" si="42"/>
        <v>453.40000000000003</v>
      </c>
      <c r="M195" s="10">
        <f t="shared" si="43"/>
        <v>792.59</v>
      </c>
      <c r="N195" s="11">
        <f t="shared" si="35"/>
        <v>1.6401024485558958E-4</v>
      </c>
    </row>
    <row r="196" spans="1:14" ht="39" customHeight="1" x14ac:dyDescent="0.2">
      <c r="A196" s="7" t="s">
        <v>561</v>
      </c>
      <c r="B196" s="9" t="s">
        <v>562</v>
      </c>
      <c r="C196" s="7" t="s">
        <v>45</v>
      </c>
      <c r="D196" s="7" t="s">
        <v>563</v>
      </c>
      <c r="E196" s="8" t="s">
        <v>29</v>
      </c>
      <c r="F196" s="9">
        <v>362.01</v>
      </c>
      <c r="G196" s="10">
        <v>31.79</v>
      </c>
      <c r="H196" s="10">
        <v>0.37</v>
      </c>
      <c r="I196" s="10">
        <v>38.229999999999997</v>
      </c>
      <c r="J196" s="10">
        <f t="shared" si="40"/>
        <v>38.6</v>
      </c>
      <c r="K196" s="10">
        <f t="shared" si="41"/>
        <v>133.94</v>
      </c>
      <c r="L196" s="10">
        <f t="shared" si="42"/>
        <v>13839.64</v>
      </c>
      <c r="M196" s="10">
        <f t="shared" si="43"/>
        <v>13973.58</v>
      </c>
      <c r="N196" s="11">
        <f t="shared" si="35"/>
        <v>2.891545789511815E-3</v>
      </c>
    </row>
    <row r="197" spans="1:14" ht="25.5" x14ac:dyDescent="0.2">
      <c r="A197" s="19"/>
      <c r="B197" s="19"/>
      <c r="C197" s="19"/>
      <c r="D197" s="19"/>
      <c r="E197" s="19"/>
      <c r="F197" s="19"/>
      <c r="G197" s="19"/>
      <c r="H197" s="19"/>
      <c r="I197" s="19"/>
      <c r="J197" s="19" t="s">
        <v>564</v>
      </c>
      <c r="K197" s="19" t="s">
        <v>565</v>
      </c>
      <c r="L197" s="19" t="s">
        <v>566</v>
      </c>
      <c r="M197" s="19" t="s">
        <v>567</v>
      </c>
      <c r="N197" s="19"/>
    </row>
    <row r="198" spans="1:14" x14ac:dyDescent="0.2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</row>
    <row r="199" spans="1:14" x14ac:dyDescent="0.2">
      <c r="A199" s="29"/>
      <c r="B199" s="29"/>
      <c r="C199" s="29"/>
      <c r="D199" s="20"/>
      <c r="E199" s="19"/>
      <c r="F199" s="19"/>
      <c r="G199" s="19"/>
      <c r="H199" s="19"/>
      <c r="I199" s="19"/>
      <c r="J199" s="23" t="s">
        <v>568</v>
      </c>
      <c r="K199" s="29"/>
      <c r="L199" s="30">
        <v>4007714.92</v>
      </c>
      <c r="M199" s="29"/>
      <c r="N199" s="29"/>
    </row>
    <row r="200" spans="1:14" x14ac:dyDescent="0.2">
      <c r="A200" s="29"/>
      <c r="B200" s="29"/>
      <c r="C200" s="29"/>
      <c r="D200" s="20"/>
      <c r="E200" s="19"/>
      <c r="F200" s="19"/>
      <c r="G200" s="19"/>
      <c r="H200" s="19"/>
      <c r="I200" s="19"/>
      <c r="J200" s="23" t="s">
        <v>569</v>
      </c>
      <c r="K200" s="29"/>
      <c r="L200" s="30">
        <v>824849.05</v>
      </c>
      <c r="M200" s="29"/>
      <c r="N200" s="29"/>
    </row>
    <row r="201" spans="1:14" x14ac:dyDescent="0.2">
      <c r="A201" s="29"/>
      <c r="B201" s="29"/>
      <c r="C201" s="29"/>
      <c r="D201" s="20"/>
      <c r="E201" s="19"/>
      <c r="F201" s="19"/>
      <c r="G201" s="19"/>
      <c r="H201" s="19"/>
      <c r="I201" s="19"/>
      <c r="J201" s="23" t="s">
        <v>570</v>
      </c>
      <c r="K201" s="29"/>
      <c r="L201" s="30">
        <v>4832563.97</v>
      </c>
      <c r="M201" s="29"/>
      <c r="N201" s="29"/>
    </row>
    <row r="202" spans="1:14" ht="60" customHeight="1" x14ac:dyDescent="0.2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</row>
    <row r="203" spans="1:14" ht="69.95" customHeight="1" x14ac:dyDescent="0.2">
      <c r="A203" s="31" t="s">
        <v>571</v>
      </c>
      <c r="B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</row>
  </sheetData>
  <mergeCells count="27">
    <mergeCell ref="A201:C201"/>
    <mergeCell ref="J201:K201"/>
    <mergeCell ref="L201:N201"/>
    <mergeCell ref="A203:N203"/>
    <mergeCell ref="A199:C199"/>
    <mergeCell ref="J199:K199"/>
    <mergeCell ref="L199:N199"/>
    <mergeCell ref="A200:C200"/>
    <mergeCell ref="J200:K200"/>
    <mergeCell ref="L200:N200"/>
    <mergeCell ref="A3:N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N4:N5"/>
    <mergeCell ref="E1:G1"/>
    <mergeCell ref="H1:J1"/>
    <mergeCell ref="K1:N1"/>
    <mergeCell ref="E2:G2"/>
    <mergeCell ref="H2:J2"/>
    <mergeCell ref="K2:N2"/>
  </mergeCells>
  <pageMargins left="0.51181102362204722" right="0.51181102362204722" top="0.98425196850393704" bottom="0.98425196850393704" header="0.51181102362204722" footer="0.51181102362204722"/>
  <pageSetup paperSize="9" scale="68" fitToHeight="0" orientation="landscape" r:id="rId1"/>
  <headerFooter>
    <oddHeader>&amp;L &amp;CTJPR
CNPJ:  &amp;R</oddHeader>
    <oddFooter>&amp;L &amp;C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Antony Murillo Costa</cp:lastModifiedBy>
  <cp:revision>0</cp:revision>
  <cp:lastPrinted>2024-11-25T16:33:27Z</cp:lastPrinted>
  <dcterms:created xsi:type="dcterms:W3CDTF">2024-11-25T16:28:38Z</dcterms:created>
  <dcterms:modified xsi:type="dcterms:W3CDTF">2024-11-25T16:33:37Z</dcterms:modified>
</cp:coreProperties>
</file>